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7" activeTab="14"/>
  </bookViews>
  <sheets>
    <sheet name="目录" sheetId="1" r:id="rId1"/>
    <sheet name="一般公共预算收入预算表" sheetId="2" r:id="rId2"/>
    <sheet name="一般公共预算支出预算表" sheetId="3" r:id="rId3"/>
    <sheet name="本级一般公共预算收入预算表" sheetId="4" r:id="rId4"/>
    <sheet name="本级一般公共预算支出预算表" sheetId="5" r:id="rId5"/>
    <sheet name="本级一般公共预算本级支出预算表" sheetId="23" r:id="rId6"/>
    <sheet name="本级一般公共预算基本支出预算表" sheetId="7" r:id="rId7"/>
    <sheet name="本级一般公共预算对下级的转移支付预算分项目表" sheetId="8" r:id="rId8"/>
    <sheet name="本级一般公共预算对下级的转移支付预算分地区表" sheetId="9" r:id="rId9"/>
    <sheet name="地方政府一般债务余额情况表" sheetId="10" r:id="rId10"/>
    <sheet name="政府性基金收入预算表" sheetId="11" r:id="rId11"/>
    <sheet name="政府性基金支出预算表" sheetId="12" r:id="rId12"/>
    <sheet name="本级政府性基金收入预算表" sheetId="13" r:id="rId13"/>
    <sheet name="本级政府性基金支出预算表" sheetId="14" r:id="rId14"/>
    <sheet name="本级政府性基金本级支出预算表" sheetId="15" r:id="rId15"/>
    <sheet name="本级政府性基金预算对下级的转移支付预算分项目表" sheetId="16" r:id="rId16"/>
    <sheet name="本级政府性基金预算对下级的转移支付预算分地区表" sheetId="17" r:id="rId17"/>
    <sheet name="地方政府专项债务余额情况表" sheetId="18" r:id="rId18"/>
    <sheet name="国有资本经营收入预算表" sheetId="19" r:id="rId19"/>
    <sheet name="国有资本经营支出预算表" sheetId="20" r:id="rId20"/>
    <sheet name="本级国有资本经营收入预算表" sheetId="21" r:id="rId21"/>
    <sheet name="本级国有资本经营支出预算表" sheetId="22" r:id="rId22"/>
  </sheets>
  <externalReferences>
    <externalReference r:id="rId23"/>
    <externalReference r:id="rId24"/>
    <externalReference r:id="rId25"/>
  </externalReferences>
  <definedNames>
    <definedName name="_xlnm._FilterDatabase" localSheetId="5" hidden="1">本级一般公共预算本级支出预算表!$A$6:$FO$1339</definedName>
    <definedName name="_6_其他">#REF!</definedName>
    <definedName name="a">#REF!</definedName>
    <definedName name="m00">#REF!</definedName>
    <definedName name="_xlnm.Print_Area">#N/A</definedName>
    <definedName name="地区名称">[1]封面!$B$2:$B$6</definedName>
    <definedName name="汇总一">#REF!</definedName>
    <definedName name="科目">[2]调用表!$B$3:$B$125</definedName>
    <definedName name="明细一">#REF!</definedName>
    <definedName name="人员汇总表14年">#REF!</definedName>
    <definedName name="_1301_石家庄市" hidden="1">[3]内置数据!$AK$2:$AK$23</definedName>
    <definedName name="_1305_邢台市" hidden="1">[3]内置数据!$AO$2:$AO$19</definedName>
    <definedName name="_xlnm.Print_Titles" localSheetId="5">本级一般公共预算本级支出预算表!$A$2:$IG$5</definedName>
  </definedNames>
  <calcPr calcId="144525"/>
</workbook>
</file>

<file path=xl/sharedStrings.xml><?xml version="1.0" encoding="utf-8"?>
<sst xmlns="http://schemas.openxmlformats.org/spreadsheetml/2006/main" count="1996" uniqueCount="1272">
  <si>
    <t>附表3</t>
  </si>
  <si>
    <t>政府预算草案报表目录</t>
  </si>
  <si>
    <t>表号</t>
  </si>
  <si>
    <t>表名</t>
  </si>
  <si>
    <t>附表3-1</t>
  </si>
  <si>
    <t>2025年一般公共预算收入预算表</t>
  </si>
  <si>
    <t>第一部分:一般公共预算</t>
  </si>
  <si>
    <t>附表3-2</t>
  </si>
  <si>
    <t>2025年一般公共预算支出预算表</t>
  </si>
  <si>
    <t>附表3-3</t>
  </si>
  <si>
    <t>2025年本级一般公共预算收入预算表</t>
  </si>
  <si>
    <t>附表3-4</t>
  </si>
  <si>
    <t>2025年本级一般公共预算支出预算表</t>
  </si>
  <si>
    <t>附表3-5</t>
  </si>
  <si>
    <t>2025年本级一般公共预算本级支出预算表</t>
  </si>
  <si>
    <t>附表3-6</t>
  </si>
  <si>
    <t>2025年本级一般公共预算基本支出预算表</t>
  </si>
  <si>
    <t>附表3-7</t>
  </si>
  <si>
    <t>2025年本级一般公共预算对下级的转移支付预算分项目表</t>
  </si>
  <si>
    <t>附表3-8</t>
  </si>
  <si>
    <t>2025年本级一般公共预算对下级的转移支付预算分地区表</t>
  </si>
  <si>
    <t>附表3-9</t>
  </si>
  <si>
    <t>2025年地方政府一般债务余额情况表</t>
  </si>
  <si>
    <t>附表3-10</t>
  </si>
  <si>
    <t>2025年政府性基金收入预算表</t>
  </si>
  <si>
    <t>第二部分:政府性基金预算</t>
  </si>
  <si>
    <t>附表3-11</t>
  </si>
  <si>
    <t>2025年政府性基金支出预算表</t>
  </si>
  <si>
    <t>附表3-12</t>
  </si>
  <si>
    <t>2025年本级政府性基金收入预算表</t>
  </si>
  <si>
    <t>附表3-13</t>
  </si>
  <si>
    <t>2025年本级政府性基金支出预算表</t>
  </si>
  <si>
    <t>附表3-14</t>
  </si>
  <si>
    <t>2025年本级政府性基金本级支出预算表</t>
  </si>
  <si>
    <t>附表3-15</t>
  </si>
  <si>
    <t>2025年本级政府性基金预算对下级的转移支付预算分项目表</t>
  </si>
  <si>
    <t>附表3-16</t>
  </si>
  <si>
    <t>2025年本级政府性基金预算对下级的转移支付预算分地区表</t>
  </si>
  <si>
    <t>附表3-17</t>
  </si>
  <si>
    <t>2025年地方政府专项债务余额情况表</t>
  </si>
  <si>
    <t>附表3-18</t>
  </si>
  <si>
    <t>2025年国有资本经营收入预算表</t>
  </si>
  <si>
    <t>第三部分:国有资本经营预算</t>
  </si>
  <si>
    <t>附表3-19</t>
  </si>
  <si>
    <t>2025年国有资本经营支出预算表</t>
  </si>
  <si>
    <t>附表3-20</t>
  </si>
  <si>
    <t>2025年本级国有资本经营收入预算表</t>
  </si>
  <si>
    <t>附表3-21</t>
  </si>
  <si>
    <t>2025年本级国有资本经营支出预算表</t>
  </si>
  <si>
    <t>金额单位：万元</t>
  </si>
  <si>
    <t>项                 目</t>
  </si>
  <si>
    <t>上年执行数</t>
  </si>
  <si>
    <t>本年预算数</t>
  </si>
  <si>
    <t>预算数为上年执行数的％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</si>
  <si>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</si>
  <si>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</si>
  <si>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</si>
  <si>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</si>
  <si>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</si>
  <si>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</si>
  <si>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</si>
  <si>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</si>
  <si>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</si>
  <si>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</si>
  <si>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</si>
  <si>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</si>
  <si>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</si>
  <si>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</si>
  <si>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</si>
  <si>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</si>
  <si>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</si>
  <si>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</si>
  <si>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</si>
  <si>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</si>
  <si>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</si>
  <si>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</si>
  <si>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</si>
  <si>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</si>
  <si>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</si>
  <si>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</si>
  <si>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</si>
  <si>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</si>
  <si>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</si>
  <si>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</si>
  <si>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</si>
  <si>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地方政府一般债务收入</t>
  </si>
  <si>
    <t>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</si>
  <si>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</si>
  <si>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</si>
  <si>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</si>
  <si>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上年结余收入</t>
  </si>
  <si>
    <t xml:space="preserve">    调入资金</t>
  </si>
  <si>
    <t xml:space="preserve">    债务转贷收入</t>
  </si>
  <si>
    <t xml:space="preserve">    接受其他地区援助收入</t>
  </si>
  <si>
    <t xml:space="preserve">    动用预算稳定调节基金</t>
  </si>
  <si>
    <t>收入总计</t>
  </si>
  <si>
    <t>项       目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</si>
  <si>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</si>
  <si>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</si>
  <si>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</si>
  <si>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</si>
  <si>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</si>
  <si>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</si>
  <si>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</si>
  <si>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</si>
  <si>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</si>
  <si>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</si>
  <si>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</si>
  <si>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</si>
  <si>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</si>
  <si>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</si>
  <si>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</si>
  <si>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</si>
  <si>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</si>
  <si>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</si>
  <si>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</si>
  <si>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</si>
  <si>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</si>
  <si>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</si>
  <si>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</si>
  <si>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</si>
  <si>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</si>
  <si>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（二十六）债务付息支出</t>
  </si>
  <si>
    <t>（二十七）债务发行费用支出</t>
  </si>
  <si>
    <t>（二十八）抗疫特别国债安排的支出</t>
  </si>
  <si>
    <t>本级支出合计</t>
  </si>
  <si>
    <t>地方政府一般债务还本支出</t>
  </si>
  <si>
    <t>转移性支出</t>
  </si>
  <si>
    <t xml:space="preserve">    上解支出</t>
  </si>
  <si>
    <t xml:space="preserve">    调出资金</t>
  </si>
  <si>
    <t xml:space="preserve">    年终结余</t>
  </si>
  <si>
    <t xml:space="preserve">    援助其他地区支出</t>
  </si>
  <si>
    <t xml:space="preserve">    安排预算稳定调节基金</t>
  </si>
  <si>
    <t xml:space="preserve">    补充预算周转金</t>
  </si>
  <si>
    <t>支出总计</t>
  </si>
  <si>
    <t xml:space="preserve">    上解收入</t>
  </si>
  <si>
    <t xml:space="preserve">    返还性支出</t>
  </si>
  <si>
    <t xml:space="preserve">    一般性转移支付</t>
  </si>
  <si>
    <t xml:space="preserve">    专项转移支付</t>
  </si>
  <si>
    <t xml:space="preserve">    债务转贷支出</t>
  </si>
  <si>
    <r>
      <rPr>
        <b/>
        <sz val="18"/>
        <rFont val="Times New Roman"/>
        <charset val="0"/>
      </rPr>
      <t>2025</t>
    </r>
    <r>
      <rPr>
        <b/>
        <sz val="18"/>
        <rFont val="宋体"/>
        <charset val="0"/>
      </rPr>
      <t>年本级一般公共预算本级支出预算表</t>
    </r>
  </si>
  <si>
    <t>单位：万元</t>
  </si>
  <si>
    <t>项目</t>
  </si>
  <si>
    <r>
      <rPr>
        <b/>
        <sz val="11"/>
        <rFont val="黑体"/>
        <charset val="134"/>
      </rPr>
      <t>上年执行数</t>
    </r>
    <r>
      <rPr>
        <b/>
        <sz val="11"/>
        <rFont val="Times New Roman"/>
        <charset val="0"/>
      </rPr>
      <t xml:space="preserve"> </t>
    </r>
  </si>
  <si>
    <t>预算数</t>
  </si>
  <si>
    <t>科目编码</t>
  </si>
  <si>
    <t>科目名称</t>
  </si>
  <si>
    <t>金额</t>
  </si>
  <si>
    <r>
      <rPr>
        <b/>
        <sz val="11"/>
        <rFont val="黑体"/>
        <charset val="134"/>
      </rPr>
      <t>为上年执行数的</t>
    </r>
    <r>
      <rPr>
        <b/>
        <sz val="11"/>
        <rFont val="Times New Roman"/>
        <charset val="0"/>
      </rPr>
      <t>%</t>
    </r>
  </si>
  <si>
    <t>一般公共服务支出</t>
  </si>
  <si>
    <t>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</si>
  <si>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</si>
  <si>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</si>
  <si>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</si>
  <si>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</si>
  <si>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</si>
  <si>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</si>
  <si>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</si>
  <si>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</si>
  <si>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</si>
  <si>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</si>
  <si>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</si>
  <si>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>政协事务</t>
  </si>
  <si>
    <t>政协会议</t>
  </si>
  <si>
    <t>委员视察</t>
  </si>
  <si>
    <t>参政议政</t>
  </si>
  <si>
    <t>其他政协事务支出</t>
  </si>
  <si>
    <t>政府办公厅（室）及相关机构事务</t>
  </si>
  <si>
    <t>专项服务</t>
  </si>
  <si>
    <t>专项业务及机关事务管理</t>
  </si>
  <si>
    <t>政务公开审批</t>
  </si>
  <si>
    <t>参事事务</t>
  </si>
  <si>
    <t>其他政府办公厅（室）及相关机构事务支出</t>
  </si>
  <si>
    <t>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</si>
  <si>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</si>
  <si>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</si>
  <si>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</si>
  <si>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</si>
  <si>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</si>
  <si>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</si>
  <si>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>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</si>
  <si>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</si>
  <si>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</si>
  <si>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</si>
  <si>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</si>
  <si>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</si>
  <si>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</si>
  <si>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>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</si>
  <si>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</si>
  <si>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</si>
  <si>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</si>
  <si>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</si>
  <si>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</si>
  <si>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</si>
  <si>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税收事务</t>
  </si>
  <si>
    <t>税收业务</t>
  </si>
  <si>
    <t>其他税收事务支出</t>
  </si>
  <si>
    <t>审计事务</t>
  </si>
  <si>
    <t>审计业务</t>
  </si>
  <si>
    <t>审计管理</t>
  </si>
  <si>
    <t>其他审计事务支出</t>
  </si>
  <si>
    <t>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</si>
  <si>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</si>
  <si>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</si>
  <si>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</si>
  <si>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</si>
  <si>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</si>
  <si>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</si>
  <si>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</si>
  <si>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>纪检监察事务</t>
  </si>
  <si>
    <t>大案要案查处</t>
  </si>
  <si>
    <t>派驻派出机构</t>
  </si>
  <si>
    <t>巡视工作</t>
  </si>
  <si>
    <t>其他纪检监察事务支出</t>
  </si>
  <si>
    <t>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</si>
  <si>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</si>
  <si>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</si>
  <si>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</si>
  <si>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</si>
  <si>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</si>
  <si>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</si>
  <si>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>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</si>
  <si>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</si>
  <si>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</si>
  <si>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</si>
  <si>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</si>
  <si>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</si>
  <si>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</si>
  <si>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</si>
  <si>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>民族事务</t>
  </si>
  <si>
    <t>民族工作专项</t>
  </si>
  <si>
    <t>其他民族事务支出</t>
  </si>
  <si>
    <t>港澳台事务</t>
  </si>
  <si>
    <t>港澳事务</t>
  </si>
  <si>
    <t>台湾事务</t>
  </si>
  <si>
    <t>其他港澳台事务支出</t>
  </si>
  <si>
    <t>档案事务</t>
  </si>
  <si>
    <t>档案馆</t>
  </si>
  <si>
    <t>其他档案事务支出</t>
  </si>
  <si>
    <t>民主党派及工商联事务</t>
  </si>
  <si>
    <t>其他民主党派及工商联事务支出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</si>
  <si>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</si>
  <si>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</si>
  <si>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</si>
  <si>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</si>
  <si>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</si>
  <si>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</si>
  <si>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</si>
  <si>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公务员事务</t>
  </si>
  <si>
    <t>其他组织事务支出</t>
  </si>
  <si>
    <t>宣传事务</t>
  </si>
  <si>
    <t>宣传管理</t>
  </si>
  <si>
    <t>其他宣传事务支出</t>
  </si>
  <si>
    <t>统战事务</t>
  </si>
  <si>
    <t>宗教事务</t>
  </si>
  <si>
    <t>华侨事务</t>
  </si>
  <si>
    <t>其他统战事务支出</t>
  </si>
  <si>
    <t>对外联络事务</t>
  </si>
  <si>
    <t>其他对外联络事务支出</t>
  </si>
  <si>
    <t>其他共产党事务支出</t>
  </si>
  <si>
    <t>网信事务</t>
  </si>
  <si>
    <t>信息安全事务</t>
  </si>
  <si>
    <t>其他网信事务支出</t>
  </si>
  <si>
    <t>市场监督管理事务</t>
  </si>
  <si>
    <t>经营主体管理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</si>
  <si>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</si>
  <si>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</si>
  <si>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</si>
  <si>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</si>
  <si>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</si>
  <si>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</si>
  <si>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</si>
  <si>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</si>
  <si>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>社会工作事务</t>
  </si>
  <si>
    <t>其他社会工作事务支出</t>
  </si>
  <si>
    <t>信访事务</t>
  </si>
  <si>
    <t>信访业务</t>
  </si>
  <si>
    <t>其他信访事务支出</t>
  </si>
  <si>
    <t>数据事务</t>
  </si>
  <si>
    <t>其他数据事务支出</t>
  </si>
  <si>
    <t>其他一般公共服务支出</t>
  </si>
  <si>
    <t>国家赔偿费用支出</t>
  </si>
  <si>
    <t>外交支出</t>
  </si>
  <si>
    <t>外交管理事务</t>
  </si>
  <si>
    <t>其他外交管理事务支出</t>
  </si>
  <si>
    <t>驻外机构</t>
  </si>
  <si>
    <t>驻外使领馆（团、处）</t>
  </si>
  <si>
    <t>其他驻外机构支出</t>
  </si>
  <si>
    <t>对外援助</t>
  </si>
  <si>
    <t>援外优惠贷款贴息</t>
  </si>
  <si>
    <t>国际组织</t>
  </si>
  <si>
    <t>国际组织会费</t>
  </si>
  <si>
    <t>国际组织捐赠</t>
  </si>
  <si>
    <t>维和摊款</t>
  </si>
  <si>
    <t>国际组织股金及基金</t>
  </si>
  <si>
    <t>其他国际组织支出</t>
  </si>
  <si>
    <t>对外合作与交流</t>
  </si>
  <si>
    <t>在华国际会议</t>
  </si>
  <si>
    <t>国际交流活动</t>
  </si>
  <si>
    <t>对外合作活动</t>
  </si>
  <si>
    <t>其他对外合作与交流支出</t>
  </si>
  <si>
    <t>对外宣传</t>
  </si>
  <si>
    <t>边界勘界联检</t>
  </si>
  <si>
    <t>边界勘界</t>
  </si>
  <si>
    <t>边界联检</t>
  </si>
  <si>
    <t>边界界桩维护</t>
  </si>
  <si>
    <t>其他支出</t>
  </si>
  <si>
    <t>国际发展合作</t>
  </si>
  <si>
    <t>其他国际发展合作支出</t>
  </si>
  <si>
    <t>其他外交支出</t>
  </si>
  <si>
    <t>国防支出</t>
  </si>
  <si>
    <t>军费</t>
  </si>
  <si>
    <t>现役部队</t>
  </si>
  <si>
    <t>预备役部队</t>
  </si>
  <si>
    <t>其他军费支出</t>
  </si>
  <si>
    <t>国防科研事业</t>
  </si>
  <si>
    <t>专项工程</t>
  </si>
  <si>
    <t>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</si>
  <si>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</si>
  <si>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</si>
  <si>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</si>
  <si>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</si>
  <si>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</si>
  <si>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</si>
  <si>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</si>
  <si>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>其他国防支出</t>
  </si>
  <si>
    <t>公共安全支出</t>
  </si>
  <si>
    <t>武装警察部队</t>
  </si>
  <si>
    <t>其他武装警察部队支出</t>
  </si>
  <si>
    <t>公安</t>
  </si>
  <si>
    <t>执法办案</t>
  </si>
  <si>
    <t>特别业务</t>
  </si>
  <si>
    <t>特勤业务</t>
  </si>
  <si>
    <t>移民事务</t>
  </si>
  <si>
    <t>其他公安支出</t>
  </si>
  <si>
    <t>国家安全</t>
  </si>
  <si>
    <t>安全业务</t>
  </si>
  <si>
    <t>其他国家安全支出</t>
  </si>
  <si>
    <t>检察</t>
  </si>
  <si>
    <t>“两房”建设</t>
  </si>
  <si>
    <t>检察监督</t>
  </si>
  <si>
    <t>其他检察支出</t>
  </si>
  <si>
    <t>法院</t>
  </si>
  <si>
    <t>案件审判</t>
  </si>
  <si>
    <t>案件执行</t>
  </si>
  <si>
    <t>“两庭”建设</t>
  </si>
  <si>
    <t>其他法院支出</t>
  </si>
  <si>
    <t>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</si>
  <si>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</si>
  <si>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</si>
  <si>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</si>
  <si>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</si>
  <si>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</si>
  <si>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</si>
  <si>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法治建设</t>
  </si>
  <si>
    <t>其他司法支出</t>
  </si>
  <si>
    <t>监狱</t>
  </si>
  <si>
    <t>罪犯生活及医疗卫生</t>
  </si>
  <si>
    <t>监狱业务及罪犯改造</t>
  </si>
  <si>
    <t>狱政设施建设</t>
  </si>
  <si>
    <t>其他监狱支出</t>
  </si>
  <si>
    <t>强制隔离戒毒</t>
  </si>
  <si>
    <t>强制隔离戒毒人员生活</t>
  </si>
  <si>
    <t>强制隔离戒毒人员教育</t>
  </si>
  <si>
    <t>所政设施建设</t>
  </si>
  <si>
    <t>其他强制隔离戒毒支出</t>
  </si>
  <si>
    <t>国家保密</t>
  </si>
  <si>
    <t>保密技术</t>
  </si>
  <si>
    <t>保密管理</t>
  </si>
  <si>
    <t>其他国家保密支出</t>
  </si>
  <si>
    <t>缉私警察</t>
  </si>
  <si>
    <t>缉私业务</t>
  </si>
  <si>
    <t>其他缉私警察支出</t>
  </si>
  <si>
    <t>其他公共安全支出</t>
  </si>
  <si>
    <t>国家司法救助支出</t>
  </si>
  <si>
    <t>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</si>
  <si>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</si>
  <si>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</si>
  <si>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</si>
  <si>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</si>
  <si>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</si>
  <si>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</si>
  <si>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</si>
  <si>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</si>
  <si>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</si>
  <si>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>职业教育</t>
  </si>
  <si>
    <t>初等职业教育</t>
  </si>
  <si>
    <t>中等职业教育</t>
  </si>
  <si>
    <t>技校教育</t>
  </si>
  <si>
    <t>高等职业教育</t>
  </si>
  <si>
    <t>其他职业教育支出</t>
  </si>
  <si>
    <t>成人教育</t>
  </si>
  <si>
    <t>成人初等教育</t>
  </si>
  <si>
    <t>成人中等教育</t>
  </si>
  <si>
    <t>成人高等教育</t>
  </si>
  <si>
    <t>成人广播电视教育</t>
  </si>
  <si>
    <t>其他成人教育支出</t>
  </si>
  <si>
    <t>广播电视教育</t>
  </si>
  <si>
    <t>广播电视学校</t>
  </si>
  <si>
    <t>教育电视台</t>
  </si>
  <si>
    <t>其他广播电视教育支出</t>
  </si>
  <si>
    <t>留学教育</t>
  </si>
  <si>
    <t>出国留学教育</t>
  </si>
  <si>
    <t>来华留学教育</t>
  </si>
  <si>
    <t>其他留学教育支出</t>
  </si>
  <si>
    <t>特殊教育</t>
  </si>
  <si>
    <t>特殊学校教育</t>
  </si>
  <si>
    <t>专门学校教育</t>
  </si>
  <si>
    <t>其他特殊教育支出</t>
  </si>
  <si>
    <t>进修及培训</t>
  </si>
  <si>
    <t>教师进修</t>
  </si>
  <si>
    <t>干部教育</t>
  </si>
  <si>
    <t>培训支出</t>
  </si>
  <si>
    <t>退役士兵能力提升</t>
  </si>
  <si>
    <t>其他进修及培训</t>
  </si>
  <si>
    <t>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</si>
  <si>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</si>
  <si>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</si>
  <si>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</si>
  <si>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</si>
  <si>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</si>
  <si>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</si>
  <si>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>其他教育支出</t>
  </si>
  <si>
    <t>科学技术支出</t>
  </si>
  <si>
    <t>科学技术管理事务</t>
  </si>
  <si>
    <t>其他科学技术管理事务支出</t>
  </si>
  <si>
    <t>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</si>
  <si>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</si>
  <si>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</si>
  <si>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</si>
  <si>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</si>
  <si>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</si>
  <si>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</si>
  <si>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</si>
  <si>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</si>
  <si>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>应用研究</t>
  </si>
  <si>
    <t>社会公益研究</t>
  </si>
  <si>
    <t>高技术研究</t>
  </si>
  <si>
    <t>专项科研试制</t>
  </si>
  <si>
    <t>其他应用研究支出</t>
  </si>
  <si>
    <t>技术研究与开发</t>
  </si>
  <si>
    <t>科技成果转化与扩散</t>
  </si>
  <si>
    <t>共性技术研究与开发</t>
  </si>
  <si>
    <t>其他技术研究与开发支出</t>
  </si>
  <si>
    <t>科技条件与服务</t>
  </si>
  <si>
    <t>技术创新服务体系</t>
  </si>
  <si>
    <t>科技条件专项</t>
  </si>
  <si>
    <t>其他科技条件与服务支出</t>
  </si>
  <si>
    <t>社会科学</t>
  </si>
  <si>
    <t>社会科学研究机构</t>
  </si>
  <si>
    <t>社会科学研究</t>
  </si>
  <si>
    <t>社科基金支出</t>
  </si>
  <si>
    <t>其他社会科学支出</t>
  </si>
  <si>
    <t>科学技术普及</t>
  </si>
  <si>
    <t>科普活动</t>
  </si>
  <si>
    <t>青少年科技活动</t>
  </si>
  <si>
    <t>学术交流活动</t>
  </si>
  <si>
    <t>科技馆站</t>
  </si>
  <si>
    <t>其他科学技术普及支出</t>
  </si>
  <si>
    <t>科技交流与合作</t>
  </si>
  <si>
    <t>国际交流与合作</t>
  </si>
  <si>
    <t>重大科技合作项目</t>
  </si>
  <si>
    <t>其他科技交流与合作支出</t>
  </si>
  <si>
    <t>科技重大项目</t>
  </si>
  <si>
    <t>科技重大专项</t>
  </si>
  <si>
    <t>重点研发计划</t>
  </si>
  <si>
    <t>其他科技重大项目</t>
  </si>
  <si>
    <t>其他科学技术支出</t>
  </si>
  <si>
    <t>科技奖励</t>
  </si>
  <si>
    <t>核应急</t>
  </si>
  <si>
    <t>转制科研机构</t>
  </si>
  <si>
    <t>文化旅游体育与传媒支出</t>
  </si>
  <si>
    <t>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</si>
  <si>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</si>
  <si>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</si>
  <si>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</si>
  <si>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</si>
  <si>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</si>
  <si>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</si>
  <si>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</si>
  <si>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</si>
  <si>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</si>
  <si>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</si>
  <si>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</si>
  <si>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</si>
  <si>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>文物</t>
  </si>
  <si>
    <t>文物保护</t>
  </si>
  <si>
    <t>博物馆</t>
  </si>
  <si>
    <t>历史名城与古迹</t>
  </si>
  <si>
    <t>其他文物支出</t>
  </si>
  <si>
    <t>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</si>
  <si>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</si>
  <si>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</si>
  <si>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</si>
  <si>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</si>
  <si>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</si>
  <si>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</si>
  <si>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</si>
  <si>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>新闻出版电影</t>
  </si>
  <si>
    <t>新闻通讯</t>
  </si>
  <si>
    <t>出版发行</t>
  </si>
  <si>
    <t>版权管理</t>
  </si>
  <si>
    <t>电影</t>
  </si>
  <si>
    <t>其他新闻出版电影支出</t>
  </si>
  <si>
    <t>广播电视</t>
  </si>
  <si>
    <t>监测监管</t>
  </si>
  <si>
    <t>传输发射</t>
  </si>
  <si>
    <t>广播电视事务</t>
  </si>
  <si>
    <t>其他广播电视支出</t>
  </si>
  <si>
    <t>其他文化旅游体育与传媒支出</t>
  </si>
  <si>
    <t>宣传文化发展专项支出</t>
  </si>
  <si>
    <t>文化产业发展专项支出</t>
  </si>
  <si>
    <t>社会保障和就业支出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</si>
  <si>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</si>
  <si>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</si>
  <si>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</si>
  <si>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</si>
  <si>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</si>
  <si>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</si>
  <si>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</si>
  <si>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</si>
  <si>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</si>
  <si>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</si>
  <si>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</si>
  <si>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</si>
  <si>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</si>
  <si>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</si>
  <si>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>民政管理事务</t>
  </si>
  <si>
    <t>社会组织管理</t>
  </si>
  <si>
    <t>行政区划和地名管理</t>
  </si>
  <si>
    <t>老龄事务</t>
  </si>
  <si>
    <t>其他民政管理事务支出</t>
  </si>
  <si>
    <t>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</si>
  <si>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</si>
  <si>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</si>
  <si>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</si>
  <si>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</si>
  <si>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</si>
  <si>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</si>
  <si>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</si>
  <si>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</si>
  <si>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企业改革补助</t>
  </si>
  <si>
    <t>企业关闭破产补助</t>
  </si>
  <si>
    <t>厂办大集体改革补助</t>
  </si>
  <si>
    <t>其他企业改革发展补助</t>
  </si>
  <si>
    <t>就业补助</t>
  </si>
  <si>
    <t>就业创业服务补助</t>
  </si>
  <si>
    <t>职业培训补贴</t>
  </si>
  <si>
    <t>社会保险补贴</t>
  </si>
  <si>
    <t>公益性岗位补贴</t>
  </si>
  <si>
    <t>职业技能评价补贴</t>
  </si>
  <si>
    <t>就业见习补贴</t>
  </si>
  <si>
    <t>高技能人才培养补助</t>
  </si>
  <si>
    <t>求职和创业补贴</t>
  </si>
  <si>
    <t>其他就业补助支出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</si>
  <si>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</si>
  <si>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</si>
  <si>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</si>
  <si>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</si>
  <si>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</si>
  <si>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</si>
  <si>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光荣院</t>
  </si>
  <si>
    <t>褒扬纪念</t>
  </si>
  <si>
    <t>其他优抚支出</t>
  </si>
  <si>
    <t>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</si>
  <si>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</si>
  <si>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</si>
  <si>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</si>
  <si>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</si>
  <si>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</si>
  <si>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</si>
  <si>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>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</si>
  <si>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</si>
  <si>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</si>
  <si>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</si>
  <si>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</si>
  <si>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</si>
  <si>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</si>
  <si>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</si>
  <si>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>残疾人事业</t>
  </si>
  <si>
    <t>残疾人康复</t>
  </si>
  <si>
    <t>残疾人就业</t>
  </si>
  <si>
    <t>残疾人体育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</si>
  <si>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</si>
  <si>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</si>
  <si>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</si>
  <si>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</si>
  <si>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</si>
  <si>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</si>
  <si>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</si>
  <si>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</si>
  <si>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</si>
  <si>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</si>
  <si>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</si>
  <si>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</si>
  <si>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</si>
  <si>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补充道路交通事故社会救助基金</t>
  </si>
  <si>
    <t>对道路交通事故社会救助基金的补助</t>
  </si>
  <si>
    <t>交强险罚款收入补助基金支出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</si>
  <si>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</si>
  <si>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</si>
  <si>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</si>
  <si>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</si>
  <si>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</si>
  <si>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</si>
  <si>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</si>
  <si>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>财政对其他社会保险基金的补助</t>
  </si>
  <si>
    <t>财政对失业保险基金的补助</t>
  </si>
  <si>
    <t>财政对工伤保险基金的补助</t>
  </si>
  <si>
    <t>其他财政对社会保险基金的补助</t>
  </si>
  <si>
    <t>退役军人管理事务</t>
  </si>
  <si>
    <t>拥军优属</t>
  </si>
  <si>
    <t>军供保障</t>
  </si>
  <si>
    <t>其他退役军人事务管理支出</t>
  </si>
  <si>
    <t>财政代缴社会保险费支出</t>
  </si>
  <si>
    <t>财政代缴城乡居民基本养老保险费支出</t>
  </si>
  <si>
    <t>财政代缴其他社会保险费支出</t>
  </si>
  <si>
    <t>其他社会保障和就业支出</t>
  </si>
  <si>
    <t>卫生健康支出</t>
  </si>
  <si>
    <t>卫生健康管理事务</t>
  </si>
  <si>
    <t>其他卫生健康管理事务支出</t>
  </si>
  <si>
    <t>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</si>
  <si>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</si>
  <si>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</si>
  <si>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</si>
  <si>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</si>
  <si>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</si>
  <si>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</si>
  <si>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</si>
  <si>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</si>
  <si>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</si>
  <si>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</si>
  <si>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</si>
  <si>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</si>
  <si>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优抚医院</t>
  </si>
  <si>
    <t>其他公立医院支出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</si>
  <si>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</si>
  <si>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</si>
  <si>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</si>
  <si>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</si>
  <si>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</si>
  <si>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</si>
  <si>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</si>
  <si>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</si>
  <si>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</si>
  <si>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</si>
  <si>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</si>
  <si>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</si>
  <si>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</si>
  <si>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</si>
  <si>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突发公共卫生事件应急处置</t>
  </si>
  <si>
    <t>其他公共卫生支出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</si>
  <si>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</si>
  <si>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</si>
  <si>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</si>
  <si>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</si>
  <si>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</si>
  <si>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</si>
  <si>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</si>
  <si>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</si>
  <si>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</si>
  <si>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</si>
  <si>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</si>
  <si>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</si>
  <si>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</si>
  <si>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</si>
  <si>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</si>
  <si>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疾病应急救助</t>
  </si>
  <si>
    <t>其他医疗救助支出</t>
  </si>
  <si>
    <t>优抚对象医疗</t>
  </si>
  <si>
    <t>优抚对象医疗补助</t>
  </si>
  <si>
    <t>其他优抚对象医疗支出</t>
  </si>
  <si>
    <t>医疗保障管理事务</t>
  </si>
  <si>
    <t>医疗保障政策管理</t>
  </si>
  <si>
    <t>医疗保障经办事务</t>
  </si>
  <si>
    <t>其他医疗保障管理事务支出</t>
  </si>
  <si>
    <t>中医药事务</t>
  </si>
  <si>
    <t>中医（民族医）药专项</t>
  </si>
  <si>
    <t>其他中医药事务支出</t>
  </si>
  <si>
    <t>疾病预防控制事务</t>
  </si>
  <si>
    <t>其他疾病预防控制事务支出</t>
  </si>
  <si>
    <t>托育服务</t>
  </si>
  <si>
    <t>托育机构</t>
  </si>
  <si>
    <t>其他托育服务支出</t>
  </si>
  <si>
    <t>其他卫生健康支出</t>
  </si>
  <si>
    <t>节能环保支出</t>
  </si>
  <si>
    <t>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</si>
  <si>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</si>
  <si>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</si>
  <si>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</si>
  <si>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</si>
  <si>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</si>
  <si>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</si>
  <si>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>环境监测与监察</t>
  </si>
  <si>
    <t>建设项目环评审查与监督</t>
  </si>
  <si>
    <t>核与辐射安全监督</t>
  </si>
  <si>
    <t>其他环境监测与监察支出</t>
  </si>
  <si>
    <t>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</si>
  <si>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</si>
  <si>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</si>
  <si>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</si>
  <si>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</si>
  <si>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</si>
  <si>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</si>
  <si>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</si>
  <si>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</si>
  <si>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>自然生态保护</t>
  </si>
  <si>
    <t>生态保护</t>
  </si>
  <si>
    <t>农村环境保护</t>
  </si>
  <si>
    <t>生物及物种资源保护</t>
  </si>
  <si>
    <t>草原生态修复治理</t>
  </si>
  <si>
    <t>自然保护地</t>
  </si>
  <si>
    <t>其他自然生态保护支出</t>
  </si>
  <si>
    <t>森林保护修复</t>
  </si>
  <si>
    <t>森林管护</t>
  </si>
  <si>
    <t>社会保险补助</t>
  </si>
  <si>
    <t>政策性社会性支出补助</t>
  </si>
  <si>
    <t>天然林保护工程建设</t>
  </si>
  <si>
    <t>停伐补助</t>
  </si>
  <si>
    <t>其他森林保护修复支出</t>
  </si>
  <si>
    <t>风沙荒漠治理</t>
  </si>
  <si>
    <t>京津风沙源治理工程建设</t>
  </si>
  <si>
    <t>其他风沙荒漠治理支出</t>
  </si>
  <si>
    <t>退牧还草</t>
  </si>
  <si>
    <t>退牧还草工程建设</t>
  </si>
  <si>
    <t>其他退牧还草支出</t>
  </si>
  <si>
    <t>已垦草原退耕还草</t>
  </si>
  <si>
    <t>能源节约利用</t>
  </si>
  <si>
    <t>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</si>
  <si>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</si>
  <si>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</si>
  <si>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</si>
  <si>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</si>
  <si>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</si>
  <si>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>清洁能源</t>
  </si>
  <si>
    <t>可再生能源</t>
  </si>
  <si>
    <t>其他清洁能源支出</t>
  </si>
  <si>
    <t>循环经济</t>
  </si>
  <si>
    <t>能源管理事务</t>
  </si>
  <si>
    <t>能源科技装备</t>
  </si>
  <si>
    <t>能源行业管理</t>
  </si>
  <si>
    <t>能源管理</t>
  </si>
  <si>
    <t>农村电网建设</t>
  </si>
  <si>
    <t>其他能源管理事务支出</t>
  </si>
  <si>
    <t>其他节能环保支出</t>
  </si>
  <si>
    <t>城乡社区支出</t>
  </si>
  <si>
    <t>城乡社区管理事务</t>
  </si>
  <si>
    <t>城管执法</t>
  </si>
  <si>
    <t>工程建设标准规范编制与监管</t>
  </si>
  <si>
    <t>工程建设管理</t>
  </si>
  <si>
    <t>市政公用行业市场监管</t>
  </si>
  <si>
    <t>国家重点风景区规划与保护</t>
  </si>
  <si>
    <t>住宅建设与房地产市场监管</t>
  </si>
  <si>
    <t>执业资格注册、资质审查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</si>
  <si>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</si>
  <si>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</si>
  <si>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</si>
  <si>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</si>
  <si>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</si>
  <si>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</si>
  <si>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</si>
  <si>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</si>
  <si>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农林水支出</t>
  </si>
  <si>
    <t>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</si>
  <si>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</si>
  <si>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</si>
  <si>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</si>
  <si>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</si>
  <si>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</si>
  <si>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</si>
  <si>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</si>
  <si>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</si>
  <si>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</si>
  <si>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</si>
  <si>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</si>
  <si>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</si>
  <si>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</si>
  <si>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</si>
  <si>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</si>
  <si>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农业生态资源保护</t>
  </si>
  <si>
    <t>乡村道路建设</t>
  </si>
  <si>
    <t>渔业发展</t>
  </si>
  <si>
    <t>对高校毕业生到基层任职补助</t>
  </si>
  <si>
    <t>耕地建设与利用</t>
  </si>
  <si>
    <t>其他农业农村支出</t>
  </si>
  <si>
    <t>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</si>
  <si>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</si>
  <si>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</si>
  <si>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</si>
  <si>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</si>
  <si>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</si>
  <si>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</si>
  <si>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</si>
  <si>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</si>
  <si>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</si>
  <si>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</si>
  <si>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</si>
  <si>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</si>
  <si>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</si>
  <si>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</si>
  <si>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</si>
  <si>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退耕还林还草</t>
  </si>
  <si>
    <t>其他林业和草原支出</t>
  </si>
  <si>
    <t>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</si>
  <si>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</si>
  <si>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</si>
  <si>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</si>
  <si>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</si>
  <si>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</si>
  <si>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</si>
  <si>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</si>
  <si>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</si>
  <si>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</si>
  <si>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</si>
  <si>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</si>
  <si>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</si>
  <si>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</si>
  <si>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</si>
  <si>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</si>
  <si>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</si>
  <si>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</si>
  <si>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</si>
  <si>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</si>
  <si>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农村供水</t>
  </si>
  <si>
    <t>南水北调工程建设</t>
  </si>
  <si>
    <t>南水北调工程管理</t>
  </si>
  <si>
    <t>其他水利支出</t>
  </si>
  <si>
    <t>巩固脱贫攻坚成果衔接乡村振兴</t>
  </si>
  <si>
    <t>农村基础设施建设</t>
  </si>
  <si>
    <t>生产发展</t>
  </si>
  <si>
    <t>社会发展</t>
  </si>
  <si>
    <t>贷款奖补和贴息</t>
  </si>
  <si>
    <t>“三西”农业建设专项补助</t>
  </si>
  <si>
    <t>其他巩固脱贫攻坚成果衔接乡村振兴支出</t>
  </si>
  <si>
    <t>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</si>
  <si>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</si>
  <si>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</si>
  <si>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</si>
  <si>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</si>
  <si>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</si>
  <si>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</si>
  <si>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普惠金融发展支出</t>
  </si>
  <si>
    <t>支持农村金融机构</t>
  </si>
  <si>
    <t>农业保险保费补贴</t>
  </si>
  <si>
    <t>创业担保贷款贴息及奖补</t>
  </si>
  <si>
    <t>补充创业担保贷款基金</t>
  </si>
  <si>
    <t>其他普惠金融发展支出</t>
  </si>
  <si>
    <t>目标价格补贴</t>
  </si>
  <si>
    <t>棉花目标价格补贴</t>
  </si>
  <si>
    <t>其他目标价格补贴</t>
  </si>
  <si>
    <t>其他农林水支出</t>
  </si>
  <si>
    <t>化解其他公益性乡村债务支出</t>
  </si>
  <si>
    <t>交通运输支出</t>
  </si>
  <si>
    <t>公路水路运输</t>
  </si>
  <si>
    <t>公路建设</t>
  </si>
  <si>
    <t>公路养护</t>
  </si>
  <si>
    <t>交通运输信息化建设</t>
  </si>
  <si>
    <t>公路和运输安全</t>
  </si>
  <si>
    <t>公路运输管理</t>
  </si>
  <si>
    <t>公路和运输技术标准化建设</t>
  </si>
  <si>
    <t>水运建设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</si>
  <si>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</si>
  <si>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</si>
  <si>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</si>
  <si>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</si>
  <si>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</si>
  <si>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</si>
  <si>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</si>
  <si>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</si>
  <si>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</si>
  <si>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</si>
  <si>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>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</si>
  <si>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</si>
  <si>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</si>
  <si>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</si>
  <si>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</si>
  <si>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</si>
  <si>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</si>
  <si>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>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</si>
  <si>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</si>
  <si>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</si>
  <si>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</si>
  <si>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</si>
  <si>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</si>
  <si>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</si>
  <si>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>邮政业支出</t>
  </si>
  <si>
    <t>邮政普遍服务与特殊服务</t>
  </si>
  <si>
    <t>其他邮政业支出</t>
  </si>
  <si>
    <t>其他交通运输支出</t>
  </si>
  <si>
    <t>公共交通运营补助</t>
  </si>
  <si>
    <t>资源勘探工业信息等支出</t>
  </si>
  <si>
    <t>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</si>
  <si>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</si>
  <si>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</si>
  <si>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</si>
  <si>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</si>
  <si>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</si>
  <si>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</si>
  <si>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>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</si>
  <si>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</si>
  <si>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</si>
  <si>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</si>
  <si>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</si>
  <si>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</si>
  <si>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</si>
  <si>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</si>
  <si>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</si>
  <si>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</si>
  <si>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</si>
  <si>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</si>
  <si>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</si>
  <si>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>建筑业</t>
  </si>
  <si>
    <t>其他建筑业支出</t>
  </si>
  <si>
    <t>工业和信息产业</t>
  </si>
  <si>
    <t>战备应急</t>
  </si>
  <si>
    <t>专用通信</t>
  </si>
  <si>
    <t>无线电及信息通信监管</t>
  </si>
  <si>
    <t>工程建设及运行维护</t>
  </si>
  <si>
    <t>产业发展</t>
  </si>
  <si>
    <t>其他工业和信息产业支出</t>
  </si>
  <si>
    <t>国有资产监管</t>
  </si>
  <si>
    <t>国有企业监事会专项</t>
  </si>
  <si>
    <t>其他国有资产监管支出</t>
  </si>
  <si>
    <t>支持中小企业发展和管理支出</t>
  </si>
  <si>
    <t>科技型中小企业技术创新基金</t>
  </si>
  <si>
    <t>中小企业发展专项</t>
  </si>
  <si>
    <t>减免房租补贴</t>
  </si>
  <si>
    <t>其他支持中小企业发展和管理支出</t>
  </si>
  <si>
    <t>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</si>
  <si>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</si>
  <si>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</si>
  <si>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</si>
  <si>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</si>
  <si>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商业服务业等支出</t>
  </si>
  <si>
    <t>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</si>
  <si>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</si>
  <si>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</si>
  <si>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</si>
  <si>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</si>
  <si>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</si>
  <si>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>涉外发展服务支出</t>
  </si>
  <si>
    <t>外商投资环境建设补助资金</t>
  </si>
  <si>
    <t>其他涉外发展服务支出</t>
  </si>
  <si>
    <t>其他商业服务业等支出</t>
  </si>
  <si>
    <t>服务业基础设施建设</t>
  </si>
  <si>
    <t>金融支出</t>
  </si>
  <si>
    <t>金融部门行政支出</t>
  </si>
  <si>
    <t>安全防卫</t>
  </si>
  <si>
    <t>金融部门其他行政支出</t>
  </si>
  <si>
    <t>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</si>
  <si>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</si>
  <si>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</si>
  <si>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</si>
  <si>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</si>
  <si>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</si>
  <si>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</si>
  <si>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</si>
  <si>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</si>
  <si>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</si>
  <si>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>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</si>
  <si>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</si>
  <si>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</si>
  <si>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</si>
  <si>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</si>
  <si>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</si>
  <si>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>金融调控支出</t>
  </si>
  <si>
    <t>其他金融调控支出</t>
  </si>
  <si>
    <t>其他金融支出</t>
  </si>
  <si>
    <t>重点企业贷款贴息</t>
  </si>
  <si>
    <t>援助其他地区支出</t>
  </si>
  <si>
    <t>一般公共服务</t>
  </si>
  <si>
    <t>教育</t>
  </si>
  <si>
    <t>文化旅游体育与传媒</t>
  </si>
  <si>
    <t>卫生健康</t>
  </si>
  <si>
    <t>节能环保</t>
  </si>
  <si>
    <t>交通运输</t>
  </si>
  <si>
    <t>住房保障</t>
  </si>
  <si>
    <t>自然资源海洋气象等支出</t>
  </si>
  <si>
    <t>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</si>
  <si>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</si>
  <si>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</si>
  <si>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</si>
  <si>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</si>
  <si>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</si>
  <si>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</si>
  <si>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</si>
  <si>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</si>
  <si>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</si>
  <si>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</si>
  <si>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</si>
  <si>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</si>
  <si>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</si>
  <si>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</si>
  <si>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</si>
  <si>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</si>
  <si>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</si>
  <si>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</si>
  <si>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</si>
  <si>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</si>
  <si>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基础测绘与地理信息监管</t>
  </si>
  <si>
    <t>其他自然资源事务支出</t>
  </si>
  <si>
    <t>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</si>
  <si>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</si>
  <si>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</si>
  <si>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</si>
  <si>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</si>
  <si>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</si>
  <si>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</si>
  <si>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</si>
  <si>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</si>
  <si>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</si>
  <si>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</si>
  <si>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</si>
  <si>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>其他自然资源海洋气象等支出</t>
  </si>
  <si>
    <t>住房保障支出</t>
  </si>
  <si>
    <t>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</si>
  <si>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</si>
  <si>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</si>
  <si>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</si>
  <si>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</si>
  <si>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</si>
  <si>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老旧小区改造</t>
  </si>
  <si>
    <t>住房租赁市场发展</t>
  </si>
  <si>
    <t>配租型住房保障</t>
  </si>
  <si>
    <t>配售型保障性住房</t>
  </si>
  <si>
    <t>城中村改造</t>
  </si>
  <si>
    <t>其他保障性安居工程支出</t>
  </si>
  <si>
    <t>住房改革支出</t>
  </si>
  <si>
    <t>住房公积金</t>
  </si>
  <si>
    <t>提租补贴</t>
  </si>
  <si>
    <t>购房补贴</t>
  </si>
  <si>
    <t>城乡社区住宅</t>
  </si>
  <si>
    <t>公有住房建设和维修改造支出</t>
  </si>
  <si>
    <t>住房公积金管理</t>
  </si>
  <si>
    <t>其他城乡社区住宅支出</t>
  </si>
  <si>
    <t>粮油物资储备支出</t>
  </si>
  <si>
    <t>粮油物资事务</t>
  </si>
  <si>
    <t>财务和审计支出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</si>
  <si>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</si>
  <si>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</si>
  <si>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</si>
  <si>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</si>
  <si>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</si>
  <si>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</si>
  <si>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</si>
  <si>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</si>
  <si>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</si>
  <si>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</si>
  <si>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</si>
  <si>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</si>
  <si>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>能源储备</t>
  </si>
  <si>
    <t>石油储备</t>
  </si>
  <si>
    <t>天然铀储备</t>
  </si>
  <si>
    <t>煤炭储备</t>
  </si>
  <si>
    <t>成品油储备</t>
  </si>
  <si>
    <t>天然气储备</t>
  </si>
  <si>
    <t>其他能源储备支出</t>
  </si>
  <si>
    <t>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</si>
  <si>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</si>
  <si>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</si>
  <si>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</si>
  <si>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</si>
  <si>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</si>
  <si>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>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</si>
  <si>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</si>
  <si>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</si>
  <si>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</si>
  <si>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</si>
  <si>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</si>
  <si>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</si>
  <si>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</si>
  <si>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</si>
  <si>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</si>
  <si>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</si>
  <si>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应急物资储备</t>
  </si>
  <si>
    <t>其他重要商品储备支出</t>
  </si>
  <si>
    <t>灾害防治及应急管理支出</t>
  </si>
  <si>
    <t>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</si>
  <si>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</si>
  <si>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</si>
  <si>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</si>
  <si>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</si>
  <si>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</si>
  <si>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</si>
  <si>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>消防救援事务</t>
  </si>
  <si>
    <t>消防应急救援</t>
  </si>
  <si>
    <t>其他消防救援事务支出</t>
  </si>
  <si>
    <t>矿山安全</t>
  </si>
  <si>
    <t>矿山安全监察事务</t>
  </si>
  <si>
    <t>矿山应急救援事务</t>
  </si>
  <si>
    <t>其他矿山安全支出</t>
  </si>
  <si>
    <t>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</si>
  <si>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</si>
  <si>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</si>
  <si>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</si>
  <si>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</si>
  <si>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</si>
  <si>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</si>
  <si>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</si>
  <si>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</si>
  <si>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</si>
  <si>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自然灾害防治</t>
  </si>
  <si>
    <t>地质灾害防治</t>
  </si>
  <si>
    <t>森林草原防灾减灾</t>
  </si>
  <si>
    <t>其他自然灾害防治支出</t>
  </si>
  <si>
    <t>自然灾害救灾及恢复重建支出</t>
  </si>
  <si>
    <t>自然灾害救灾补助</t>
  </si>
  <si>
    <t>自然灾害灾后重建补助</t>
  </si>
  <si>
    <t>其他自然灾害救灾及恢复重建支出</t>
  </si>
  <si>
    <t>其他灾害防治及应急管理支出</t>
  </si>
  <si>
    <t>预备费</t>
  </si>
  <si>
    <t>年初预留</t>
  </si>
  <si>
    <t>债务付息支出</t>
  </si>
  <si>
    <t>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</si>
  <si>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</si>
  <si>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</si>
  <si>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</si>
  <si>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</si>
  <si>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</si>
  <si>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>地方政府一般债务发行费用支出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</si>
  <si>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</si>
  <si>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</si>
  <si>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</si>
  <si>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</si>
  <si>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</si>
  <si>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</si>
  <si>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</si>
  <si>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</si>
  <si>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</si>
  <si>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</si>
  <si>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</si>
  <si>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</si>
  <si>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</si>
  <si>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</si>
  <si>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</si>
  <si>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</si>
  <si>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</si>
  <si>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</si>
  <si>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</si>
  <si>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</si>
  <si>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</si>
  <si>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</si>
  <si>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</si>
  <si>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</si>
  <si>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</si>
  <si>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</si>
  <si>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</si>
  <si>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</si>
  <si>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</si>
  <si>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</si>
  <si>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</si>
  <si>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</si>
  <si>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</si>
  <si>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</si>
  <si>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</si>
  <si>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</si>
  <si>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</si>
  <si>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</si>
  <si>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</si>
  <si>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</si>
  <si>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</si>
  <si>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</si>
  <si>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</si>
  <si>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</si>
  <si>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</si>
  <si>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</si>
  <si>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</si>
  <si>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</si>
  <si>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</si>
  <si>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</si>
  <si>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</si>
  <si>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</si>
  <si>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</si>
  <si>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</si>
  <si>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</si>
  <si>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</si>
  <si>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</si>
  <si>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</si>
  <si>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</si>
  <si>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</si>
  <si>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</si>
  <si>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</si>
  <si>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</si>
  <si>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</si>
  <si>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</si>
  <si>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>合       计</t>
  </si>
  <si>
    <t>地  区</t>
  </si>
  <si>
    <t>项           目</t>
  </si>
  <si>
    <t>执行数</t>
  </si>
  <si>
    <t>一、上上年年末地方政府一般债务余额实际数</t>
  </si>
  <si>
    <t>二、上年年末地方政府一般债务余额限额</t>
  </si>
  <si>
    <t>三、上年地方政府一般债务发行额</t>
  </si>
  <si>
    <t xml:space="preserve">    中央转贷地方的国际金融组织和外国政府贷款</t>
  </si>
  <si>
    <t xml:space="preserve">    上年地方政府一般债券发行额</t>
  </si>
  <si>
    <t>四、上年地方政府一般债务还本额</t>
  </si>
  <si>
    <t>五、上年末地方政府一般债务余额预计执行数</t>
  </si>
  <si>
    <t>六、本年地方财政赤字</t>
  </si>
  <si>
    <t>七、本年末地方政府一般债务余额限额</t>
  </si>
  <si>
    <t>项          目</t>
  </si>
  <si>
    <t>非税收入</t>
  </si>
  <si>
    <t xml:space="preserve">  政府性基金收入</t>
  </si>
  <si>
    <t xml:space="preserve">   土地出让价款收入</t>
  </si>
  <si>
    <t xml:space="preserve">   城市基础设施配套费收入</t>
  </si>
  <si>
    <t xml:space="preserve">   污水处理费收入</t>
  </si>
  <si>
    <t xml:space="preserve">  专项债务对应项目专项收入</t>
  </si>
  <si>
    <t xml:space="preserve">   其他政府性基金专项债务对应项目专项收入</t>
  </si>
  <si>
    <t>地方政府专项债务收入</t>
  </si>
  <si>
    <t xml:space="preserve">    政府性基金补助收入</t>
  </si>
  <si>
    <t xml:space="preserve">    上年结转收入</t>
  </si>
  <si>
    <t>项        目</t>
  </si>
  <si>
    <t xml:space="preserve">  超长期特别国债安排的支出</t>
  </si>
  <si>
    <t xml:space="preserve">   托育机构</t>
  </si>
  <si>
    <t xml:space="preserve">  国有土地使用权出让收入安排的支出</t>
  </si>
  <si>
    <t xml:space="preserve">   征地和拆迁补偿支出</t>
  </si>
  <si>
    <t xml:space="preserve">   土地开发支出</t>
  </si>
  <si>
    <t xml:space="preserve">   城市建设支出</t>
  </si>
  <si>
    <t xml:space="preserve">   农村基础设施建设支出</t>
  </si>
  <si>
    <t xml:space="preserve">   土地出让业务支出</t>
  </si>
  <si>
    <t xml:space="preserve">   农业生产发展支出</t>
  </si>
  <si>
    <t xml:space="preserve">   农村社会事业支出</t>
  </si>
  <si>
    <t xml:space="preserve">   农业农村生态环境支出</t>
  </si>
  <si>
    <t xml:space="preserve">   其他国有土地使用权出让收入安排的支出</t>
  </si>
  <si>
    <t xml:space="preserve">  城市基础设施配套费安排的支出</t>
  </si>
  <si>
    <t xml:space="preserve">   城市环境卫生</t>
  </si>
  <si>
    <t xml:space="preserve">  污水处理费安排的支出</t>
  </si>
  <si>
    <t xml:space="preserve">   污水处理设施建设和运营</t>
  </si>
  <si>
    <t xml:space="preserve">   其他城乡社区支出</t>
  </si>
  <si>
    <t xml:space="preserve">  大中型水库库区基金安排的支出</t>
  </si>
  <si>
    <t xml:space="preserve">   基础设施建设和经济发展</t>
  </si>
  <si>
    <t xml:space="preserve">  政府收费公路专项债券收入安排的支出</t>
  </si>
  <si>
    <t xml:space="preserve">   公路建设</t>
  </si>
  <si>
    <t xml:space="preserve">   制造业</t>
  </si>
  <si>
    <t xml:space="preserve">  其他政府性基金及对应专项债务收入安排的支出</t>
  </si>
  <si>
    <t xml:space="preserve">   其他政府性基金安排的支出</t>
  </si>
  <si>
    <t xml:space="preserve">   其他地方自行试点项目收益专项债券收入安排的支出</t>
  </si>
  <si>
    <t xml:space="preserve">  彩票公益金安排的支出</t>
  </si>
  <si>
    <t xml:space="preserve">   用于社会福利的彩票公益金支出</t>
  </si>
  <si>
    <t xml:space="preserve">   用于教育事业的彩票公益金支出</t>
  </si>
  <si>
    <t xml:space="preserve">  地方政府专项债务付息支出</t>
  </si>
  <si>
    <t xml:space="preserve">   其他政府性基金债务付息支出</t>
  </si>
  <si>
    <t xml:space="preserve">    本级支出合计</t>
  </si>
  <si>
    <t>地方政府专项债务还本支出</t>
  </si>
  <si>
    <t xml:space="preserve">    政府性基金上解支出</t>
  </si>
  <si>
    <t xml:space="preserve">    支出总计</t>
  </si>
  <si>
    <t xml:space="preserve">  上解支出</t>
  </si>
  <si>
    <t xml:space="preserve">   政府性基金上解支出</t>
  </si>
  <si>
    <t xml:space="preserve">  调出资金</t>
  </si>
  <si>
    <t xml:space="preserve">   政府性基金预算调出资金</t>
  </si>
  <si>
    <t xml:space="preserve">  年终结余</t>
  </si>
  <si>
    <t xml:space="preserve">   政府性基金年终结余</t>
  </si>
  <si>
    <t>债务还本支出</t>
  </si>
  <si>
    <t xml:space="preserve">  地方政府专项债务还本支出</t>
  </si>
  <si>
    <t xml:space="preserve">   其他政府性基金债务还本支出</t>
  </si>
  <si>
    <t>上年年执行数</t>
  </si>
  <si>
    <t>地区</t>
  </si>
  <si>
    <t>一、上上年年末地方政府专项债务余额实际数</t>
  </si>
  <si>
    <t>二、上年年末地方政府专项债务余额限额</t>
  </si>
  <si>
    <t>三、上年地方政府专项债务发行额</t>
  </si>
  <si>
    <t>四、上年地方政府专项债务还本额</t>
  </si>
  <si>
    <t>五、上年末地方政府专项债务余额预计执行数</t>
  </si>
  <si>
    <t>六、本年地方政府专项债务新增限额</t>
  </si>
  <si>
    <t>七、本年末地方政府专项债务余额限额</t>
  </si>
  <si>
    <t xml:space="preserve">  国有资本经营收入</t>
  </si>
  <si>
    <t xml:space="preserve">   其他国有资本经营预算收入</t>
  </si>
  <si>
    <t xml:space="preserve">  国有资本经营预算转移支付收入</t>
  </si>
  <si>
    <t xml:space="preserve">  上年结余收入</t>
  </si>
  <si>
    <t>项      目</t>
  </si>
  <si>
    <t>1、解决历史遗留问题及改革成本支出</t>
  </si>
  <si>
    <t xml:space="preserve">  国有企业退休人员社会化管理补助支出</t>
  </si>
  <si>
    <t>2、其他国有资本经营预算支出</t>
  </si>
  <si>
    <t xml:space="preserve">  其他国有资本经营预算支出</t>
  </si>
  <si>
    <t xml:space="preserve">  国有资本经营预算调出资金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</si>
</sst>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;"/>
    <numFmt numFmtId="178" formatCode="0.0%_ ;[Red]\-0.0%\ ;"/>
    <numFmt numFmtId="179" formatCode="0.0_ "/>
  </numFmts>
  <fonts count="47">
    <font>
      <sz val="11"/>
      <color indexed="8"/>
      <name val="宋体"/>
      <charset val="1"/>
      <scheme val="minor"/>
    </font>
    <font>
      <b/>
      <sz val="9"/>
      <name val="SimSun"/>
      <charset val="134"/>
    </font>
    <font>
      <b/>
      <sz val="14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20"/>
      <name val="SimSun"/>
      <charset val="134"/>
    </font>
    <font>
      <b/>
      <sz val="10"/>
      <name val="宋体"/>
      <charset val="134"/>
    </font>
    <font>
      <b/>
      <sz val="11"/>
      <name val="黑体"/>
      <charset val="134"/>
    </font>
    <font>
      <b/>
      <sz val="11"/>
      <name val="Times New Roman"/>
      <charset val="0"/>
    </font>
    <font>
      <sz val="10"/>
      <name val="宋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b/>
      <sz val="18"/>
      <name val="Times New Roman"/>
      <charset val="0"/>
    </font>
    <font>
      <sz val="11"/>
      <name val="Times New Roman"/>
      <charset val="0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8" borderId="1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4" borderId="20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1" fillId="20" borderId="22" applyNumberFormat="0" applyAlignment="0" applyProtection="0">
      <alignment vertical="center"/>
    </xf>
    <xf numFmtId="0" fontId="42" fillId="20" borderId="18" applyNumberFormat="0" applyAlignment="0" applyProtection="0">
      <alignment vertical="center"/>
    </xf>
    <xf numFmtId="0" fontId="43" fillId="23" borderId="23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5" fillId="0" borderId="0"/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1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0" fillId="0" borderId="0" xfId="0" applyFont="1" applyFill="1">
      <alignment vertical="center"/>
    </xf>
    <xf numFmtId="41" fontId="0" fillId="0" borderId="0" xfId="0" applyNumberFormat="1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1" fontId="4" fillId="0" borderId="0" xfId="0" applyNumberFormat="1" applyFont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2" borderId="2" xfId="50" applyFont="1" applyFill="1" applyBorder="1" applyAlignment="1">
      <alignment horizontal="center" vertical="center" wrapText="1"/>
    </xf>
    <xf numFmtId="41" fontId="1" fillId="3" borderId="3" xfId="0" applyNumberFormat="1" applyFont="1" applyFill="1" applyBorder="1" applyAlignment="1">
      <alignment horizontal="center" vertical="center" wrapText="1"/>
    </xf>
    <xf numFmtId="0" fontId="10" fillId="2" borderId="4" xfId="50" applyFont="1" applyFill="1" applyBorder="1" applyAlignment="1">
      <alignment horizontal="center" vertical="center" wrapText="1"/>
    </xf>
    <xf numFmtId="41" fontId="1" fillId="3" borderId="5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left" vertical="center"/>
    </xf>
    <xf numFmtId="0" fontId="8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right" vertical="center"/>
    </xf>
    <xf numFmtId="41" fontId="11" fillId="4" borderId="1" xfId="0" applyNumberFormat="1" applyFont="1" applyFill="1" applyBorder="1" applyAlignment="1">
      <alignment horizontal="right" vertical="center"/>
    </xf>
    <xf numFmtId="10" fontId="1" fillId="0" borderId="1" xfId="0" applyNumberFormat="1" applyFont="1" applyBorder="1" applyAlignment="1">
      <alignment vertical="center" wrapText="1"/>
    </xf>
    <xf numFmtId="0" fontId="11" fillId="3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41" fontId="11" fillId="3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41" fontId="6" fillId="0" borderId="1" xfId="0" applyNumberFormat="1" applyFont="1" applyFill="1" applyBorder="1" applyAlignment="1">
      <alignment vertical="center" wrapText="1"/>
    </xf>
    <xf numFmtId="41" fontId="6" fillId="0" borderId="1" xfId="0" applyNumberFormat="1" applyFont="1" applyFill="1" applyBorder="1" applyAlignment="1">
      <alignment horizontal="right" vertical="center" wrapText="1"/>
    </xf>
    <xf numFmtId="41" fontId="0" fillId="0" borderId="0" xfId="0" applyNumberFormat="1" applyFont="1" applyFill="1">
      <alignment vertical="center"/>
    </xf>
    <xf numFmtId="0" fontId="12" fillId="2" borderId="0" xfId="50" applyFont="1" applyFill="1" applyBorder="1" applyAlignment="1">
      <alignment vertical="center"/>
    </xf>
    <xf numFmtId="0" fontId="13" fillId="2" borderId="0" xfId="50" applyFont="1" applyFill="1" applyBorder="1" applyAlignment="1">
      <alignment vertical="center"/>
    </xf>
    <xf numFmtId="0" fontId="14" fillId="2" borderId="0" xfId="50" applyFont="1" applyFill="1" applyBorder="1" applyAlignment="1">
      <alignment vertical="center"/>
    </xf>
    <xf numFmtId="0" fontId="15" fillId="2" borderId="0" xfId="5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4" fillId="2" borderId="0" xfId="50" applyFont="1" applyFill="1" applyBorder="1" applyAlignment="1">
      <alignment horizontal="left" vertical="center"/>
    </xf>
    <xf numFmtId="0" fontId="14" fillId="2" borderId="0" xfId="50" applyFont="1" applyFill="1" applyAlignment="1">
      <alignment vertical="center"/>
    </xf>
    <xf numFmtId="0" fontId="17" fillId="2" borderId="0" xfId="50" applyFont="1" applyFill="1" applyBorder="1" applyAlignment="1">
      <alignment horizontal="left" vertical="center"/>
    </xf>
    <xf numFmtId="0" fontId="18" fillId="2" borderId="0" xfId="50" applyFont="1" applyFill="1" applyBorder="1" applyAlignment="1">
      <alignment horizontal="center" vertical="center"/>
    </xf>
    <xf numFmtId="0" fontId="19" fillId="2" borderId="0" xfId="50" applyFont="1" applyFill="1" applyBorder="1" applyAlignment="1">
      <alignment horizontal="left" vertical="center"/>
    </xf>
    <xf numFmtId="0" fontId="19" fillId="2" borderId="0" xfId="50" applyFont="1" applyFill="1" applyBorder="1" applyAlignment="1">
      <alignment vertical="center"/>
    </xf>
    <xf numFmtId="0" fontId="20" fillId="2" borderId="6" xfId="50" applyFont="1" applyFill="1" applyBorder="1" applyAlignment="1">
      <alignment horizontal="right" vertical="center"/>
    </xf>
    <xf numFmtId="0" fontId="9" fillId="2" borderId="7" xfId="50" applyFont="1" applyFill="1" applyBorder="1" applyAlignment="1">
      <alignment horizontal="center" vertical="center"/>
    </xf>
    <xf numFmtId="0" fontId="9" fillId="2" borderId="8" xfId="50" applyFont="1" applyFill="1" applyBorder="1" applyAlignment="1">
      <alignment horizontal="center" vertical="center"/>
    </xf>
    <xf numFmtId="0" fontId="9" fillId="2" borderId="7" xfId="50" applyFont="1" applyFill="1" applyBorder="1" applyAlignment="1">
      <alignment horizontal="center" vertical="center" wrapText="1"/>
    </xf>
    <xf numFmtId="0" fontId="10" fillId="2" borderId="8" xfId="50" applyFont="1" applyFill="1" applyBorder="1" applyAlignment="1">
      <alignment horizontal="center" vertical="center" wrapText="1"/>
    </xf>
    <xf numFmtId="0" fontId="9" fillId="2" borderId="9" xfId="50" applyFont="1" applyFill="1" applyBorder="1" applyAlignment="1">
      <alignment horizontal="center" vertical="center" wrapText="1"/>
    </xf>
    <xf numFmtId="0" fontId="9" fillId="2" borderId="9" xfId="50" applyFont="1" applyFill="1" applyBorder="1" applyAlignment="1">
      <alignment horizontal="center" vertical="center"/>
    </xf>
    <xf numFmtId="0" fontId="9" fillId="2" borderId="9" xfId="44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left" vertical="center"/>
    </xf>
    <xf numFmtId="176" fontId="21" fillId="0" borderId="8" xfId="50" applyNumberFormat="1" applyFont="1" applyFill="1" applyBorder="1" applyAlignment="1">
      <alignment horizontal="left" vertical="center"/>
    </xf>
    <xf numFmtId="177" fontId="22" fillId="0" borderId="9" xfId="50" applyNumberFormat="1" applyFont="1" applyFill="1" applyBorder="1" applyAlignment="1">
      <alignment vertical="center" shrinkToFit="1"/>
    </xf>
    <xf numFmtId="178" fontId="10" fillId="0" borderId="9" xfId="50" applyNumberFormat="1" applyFont="1" applyFill="1" applyBorder="1" applyAlignment="1">
      <alignment vertical="center" shrinkToFit="1"/>
    </xf>
    <xf numFmtId="0" fontId="22" fillId="4" borderId="9" xfId="0" applyNumberFormat="1" applyFont="1" applyFill="1" applyBorder="1" applyAlignment="1">
      <alignment horizontal="left" vertical="center"/>
    </xf>
    <xf numFmtId="0" fontId="23" fillId="4" borderId="8" xfId="0" applyNumberFormat="1" applyFont="1" applyFill="1" applyBorder="1" applyAlignment="1">
      <alignment vertical="center"/>
    </xf>
    <xf numFmtId="177" fontId="22" fillId="4" borderId="9" xfId="0" applyNumberFormat="1" applyFont="1" applyFill="1" applyBorder="1" applyAlignment="1">
      <alignment vertical="center"/>
    </xf>
    <xf numFmtId="178" fontId="22" fillId="4" borderId="9" xfId="0" applyNumberFormat="1" applyFont="1" applyFill="1" applyBorder="1" applyAlignment="1">
      <alignment vertical="center"/>
    </xf>
    <xf numFmtId="0" fontId="22" fillId="3" borderId="9" xfId="0" applyNumberFormat="1" applyFont="1" applyFill="1" applyBorder="1" applyAlignment="1">
      <alignment horizontal="left" vertical="center"/>
    </xf>
    <xf numFmtId="0" fontId="23" fillId="3" borderId="8" xfId="0" applyNumberFormat="1" applyFont="1" applyFill="1" applyBorder="1" applyAlignment="1">
      <alignment vertical="center"/>
    </xf>
    <xf numFmtId="177" fontId="22" fillId="3" borderId="9" xfId="0" applyNumberFormat="1" applyFont="1" applyFill="1" applyBorder="1" applyAlignment="1">
      <alignment vertical="center"/>
    </xf>
    <xf numFmtId="178" fontId="22" fillId="3" borderId="9" xfId="0" applyNumberFormat="1" applyFont="1" applyFill="1" applyBorder="1" applyAlignment="1">
      <alignment vertical="center"/>
    </xf>
    <xf numFmtId="0" fontId="22" fillId="2" borderId="9" xfId="0" applyNumberFormat="1" applyFont="1" applyFill="1" applyBorder="1" applyAlignment="1">
      <alignment horizontal="left" vertical="center"/>
    </xf>
    <xf numFmtId="176" fontId="24" fillId="2" borderId="8" xfId="50" applyNumberFormat="1" applyFont="1" applyFill="1" applyBorder="1" applyAlignment="1">
      <alignment horizontal="left" vertical="center"/>
    </xf>
    <xf numFmtId="177" fontId="22" fillId="2" borderId="9" xfId="50" applyNumberFormat="1" applyFont="1" applyFill="1" applyBorder="1" applyAlignment="1" applyProtection="1">
      <alignment vertical="center" shrinkToFit="1"/>
      <protection locked="0"/>
    </xf>
    <xf numFmtId="178" fontId="22" fillId="0" borderId="9" xfId="0" applyNumberFormat="1" applyFont="1" applyFill="1" applyBorder="1" applyAlignment="1">
      <alignment vertical="center"/>
    </xf>
    <xf numFmtId="179" fontId="24" fillId="2" borderId="8" xfId="50" applyNumberFormat="1" applyFont="1" applyFill="1" applyBorder="1" applyAlignment="1">
      <alignment horizontal="left" vertical="center"/>
    </xf>
    <xf numFmtId="0" fontId="24" fillId="2" borderId="8" xfId="50" applyFont="1" applyFill="1" applyBorder="1" applyAlignment="1">
      <alignment vertical="center"/>
    </xf>
    <xf numFmtId="176" fontId="24" fillId="2" borderId="10" xfId="50" applyNumberFormat="1" applyFont="1" applyFill="1" applyBorder="1" applyAlignment="1">
      <alignment horizontal="left" vertical="center"/>
    </xf>
    <xf numFmtId="0" fontId="15" fillId="2" borderId="0" xfId="50" applyFont="1" applyFill="1" applyAlignment="1">
      <alignment vertical="center"/>
    </xf>
    <xf numFmtId="179" fontId="24" fillId="2" borderId="10" xfId="50" applyNumberFormat="1" applyFont="1" applyFill="1" applyBorder="1" applyAlignment="1">
      <alignment horizontal="left" vertical="center"/>
    </xf>
    <xf numFmtId="177" fontId="22" fillId="3" borderId="2" xfId="0" applyNumberFormat="1" applyFont="1" applyFill="1" applyBorder="1" applyAlignment="1">
      <alignment vertical="center"/>
    </xf>
    <xf numFmtId="0" fontId="22" fillId="0" borderId="9" xfId="0" applyNumberFormat="1" applyFont="1" applyFill="1" applyBorder="1" applyAlignment="1">
      <alignment horizontal="left" vertical="center"/>
    </xf>
    <xf numFmtId="0" fontId="23" fillId="0" borderId="8" xfId="0" applyNumberFormat="1" applyFont="1" applyFill="1" applyBorder="1" applyAlignment="1">
      <alignment vertical="center"/>
    </xf>
    <xf numFmtId="177" fontId="22" fillId="0" borderId="9" xfId="0" applyNumberFormat="1" applyFont="1" applyFill="1" applyBorder="1" applyAlignment="1">
      <alignment vertical="center"/>
    </xf>
    <xf numFmtId="0" fontId="23" fillId="4" borderId="10" xfId="0" applyNumberFormat="1" applyFont="1" applyFill="1" applyBorder="1" applyAlignment="1">
      <alignment vertical="center"/>
    </xf>
    <xf numFmtId="0" fontId="24" fillId="2" borderId="11" xfId="50" applyFont="1" applyFill="1" applyBorder="1" applyAlignment="1">
      <alignment vertical="center"/>
    </xf>
    <xf numFmtId="0" fontId="23" fillId="3" borderId="11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177" fontId="22" fillId="4" borderId="2" xfId="0" applyNumberFormat="1" applyFont="1" applyFill="1" applyBorder="1" applyAlignment="1">
      <alignment vertical="center"/>
    </xf>
    <xf numFmtId="0" fontId="24" fillId="2" borderId="0" xfId="50" applyFont="1" applyFill="1" applyBorder="1" applyAlignment="1">
      <alignment vertical="center"/>
    </xf>
    <xf numFmtId="177" fontId="22" fillId="5" borderId="9" xfId="50" applyNumberFormat="1" applyFont="1" applyFill="1" applyBorder="1" applyAlignment="1" applyProtection="1">
      <alignment vertical="center" shrinkToFit="1"/>
      <protection locked="0"/>
    </xf>
    <xf numFmtId="0" fontId="24" fillId="2" borderId="9" xfId="50" applyFont="1" applyFill="1" applyBorder="1" applyAlignment="1">
      <alignment vertical="center"/>
    </xf>
    <xf numFmtId="0" fontId="23" fillId="0" borderId="9" xfId="0" applyNumberFormat="1" applyFont="1" applyFill="1" applyBorder="1" applyAlignment="1">
      <alignment vertical="center"/>
    </xf>
    <xf numFmtId="0" fontId="23" fillId="3" borderId="9" xfId="0" applyNumberFormat="1" applyFont="1" applyFill="1" applyBorder="1" applyAlignment="1">
      <alignment vertical="center"/>
    </xf>
    <xf numFmtId="0" fontId="22" fillId="4" borderId="12" xfId="0" applyNumberFormat="1" applyFont="1" applyFill="1" applyBorder="1" applyAlignment="1">
      <alignment vertical="center"/>
    </xf>
    <xf numFmtId="0" fontId="23" fillId="4" borderId="12" xfId="0" applyNumberFormat="1" applyFont="1" applyFill="1" applyBorder="1" applyAlignment="1">
      <alignment horizontal="center" vertical="center"/>
    </xf>
    <xf numFmtId="177" fontId="22" fillId="4" borderId="12" xfId="0" applyNumberFormat="1" applyFont="1" applyFill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376366165\FileRecv\2016&#24180;&#22522;&#37329;&#39044;&#31639;&#34920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6164;&#26009;\&#20309;&#26093;&#33459;\2010&#24180;&#25991;&#20214;\2010&#24180;&#19982;&#30465;&#32467;&#31639;&#36164;&#26009;\&#20219;&#34183;\&#24037;&#20316;\2007&#24180;\&#35760;&#24080;\2007&#24180;&#35760;&#2408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502241709489_&#38468;&#20214;3&#65294;&#21452;&#29260;&#21439;2025&#24180;&#22320;&#26041;&#36130;&#25919;&#39044;&#31639;&#34920;&#65288;&#20154;&#22823;&#25209;&#22797;&#21475;&#24452;&#65289;_20250219(&#20869;&#3709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  <sheetName val="表十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10" workbookViewId="0">
      <selection activeCell="B9" sqref="B9"/>
    </sheetView>
  </sheetViews>
  <sheetFormatPr defaultColWidth="10" defaultRowHeight="13.5" outlineLevelCol="2"/>
  <cols>
    <col min="1" max="1" width="9.90833333333333" customWidth="1"/>
    <col min="2" max="2" width="57" customWidth="1"/>
    <col min="3" max="3" width="24.425" customWidth="1"/>
  </cols>
  <sheetData>
    <row r="1" ht="23.25" customHeight="1" spans="1:1">
      <c r="A1" s="1" t="s">
        <v>0</v>
      </c>
    </row>
    <row r="2" ht="60.35" customHeight="1" spans="1:3">
      <c r="A2" s="2" t="s">
        <v>1</v>
      </c>
      <c r="B2" s="2"/>
      <c r="C2" s="2"/>
    </row>
    <row r="3" ht="31.05" customHeight="1" spans="1:3">
      <c r="A3" s="5" t="s">
        <v>2</v>
      </c>
      <c r="B3" s="5" t="s">
        <v>3</v>
      </c>
      <c r="C3" s="7"/>
    </row>
    <row r="4" ht="32.55" customHeight="1" spans="1:3">
      <c r="A4" s="116" t="s">
        <v>4</v>
      </c>
      <c r="B4" s="7" t="s">
        <v>5</v>
      </c>
      <c r="C4" s="7" t="s">
        <v>6</v>
      </c>
    </row>
    <row r="5" ht="32.55" customHeight="1" spans="1:3">
      <c r="A5" s="116" t="s">
        <v>7</v>
      </c>
      <c r="B5" s="7" t="s">
        <v>8</v>
      </c>
      <c r="C5" s="7"/>
    </row>
    <row r="6" ht="32.55" customHeight="1" spans="1:3">
      <c r="A6" s="116" t="s">
        <v>9</v>
      </c>
      <c r="B6" s="7" t="s">
        <v>10</v>
      </c>
      <c r="C6" s="7"/>
    </row>
    <row r="7" ht="32.55" customHeight="1" spans="1:3">
      <c r="A7" s="116" t="s">
        <v>11</v>
      </c>
      <c r="B7" s="7" t="s">
        <v>12</v>
      </c>
      <c r="C7" s="7"/>
    </row>
    <row r="8" ht="32.55" customHeight="1" spans="1:3">
      <c r="A8" s="116" t="s">
        <v>13</v>
      </c>
      <c r="B8" s="7" t="s">
        <v>14</v>
      </c>
      <c r="C8" s="7"/>
    </row>
    <row r="9" ht="32.55" customHeight="1" spans="1:3">
      <c r="A9" s="116" t="s">
        <v>15</v>
      </c>
      <c r="B9" s="7" t="s">
        <v>16</v>
      </c>
      <c r="C9" s="7"/>
    </row>
    <row r="10" ht="32.55" customHeight="1" spans="1:3">
      <c r="A10" s="116" t="s">
        <v>17</v>
      </c>
      <c r="B10" s="7" t="s">
        <v>18</v>
      </c>
      <c r="C10" s="7"/>
    </row>
    <row r="11" ht="32.55" customHeight="1" spans="1:3">
      <c r="A11" s="116" t="s">
        <v>19</v>
      </c>
      <c r="B11" s="7" t="s">
        <v>20</v>
      </c>
      <c r="C11" s="7"/>
    </row>
    <row r="12" ht="32.55" customHeight="1" spans="1:3">
      <c r="A12" s="116" t="s">
        <v>21</v>
      </c>
      <c r="B12" s="7" t="s">
        <v>22</v>
      </c>
      <c r="C12" s="7"/>
    </row>
    <row r="13" ht="32.55" customHeight="1" spans="1:3">
      <c r="A13" s="116" t="s">
        <v>23</v>
      </c>
      <c r="B13" s="7" t="s">
        <v>24</v>
      </c>
      <c r="C13" s="7" t="s">
        <v>25</v>
      </c>
    </row>
    <row r="14" ht="32.55" customHeight="1" spans="1:3">
      <c r="A14" s="116" t="s">
        <v>26</v>
      </c>
      <c r="B14" s="7" t="s">
        <v>27</v>
      </c>
      <c r="C14" s="7"/>
    </row>
    <row r="15" ht="32.55" customHeight="1" spans="1:3">
      <c r="A15" s="116" t="s">
        <v>28</v>
      </c>
      <c r="B15" s="7" t="s">
        <v>29</v>
      </c>
      <c r="C15" s="7"/>
    </row>
    <row r="16" ht="32.55" customHeight="1" spans="1:3">
      <c r="A16" s="116" t="s">
        <v>30</v>
      </c>
      <c r="B16" s="7" t="s">
        <v>31</v>
      </c>
      <c r="C16" s="7"/>
    </row>
    <row r="17" ht="32.55" customHeight="1" spans="1:3">
      <c r="A17" s="116" t="s">
        <v>32</v>
      </c>
      <c r="B17" s="7" t="s">
        <v>33</v>
      </c>
      <c r="C17" s="7"/>
    </row>
    <row r="18" ht="32.55" customHeight="1" spans="1:3">
      <c r="A18" s="116" t="s">
        <v>34</v>
      </c>
      <c r="B18" s="7" t="s">
        <v>35</v>
      </c>
      <c r="C18" s="7"/>
    </row>
    <row r="19" ht="32.55" customHeight="1" spans="1:3">
      <c r="A19" s="116" t="s">
        <v>36</v>
      </c>
      <c r="B19" s="7" t="s">
        <v>37</v>
      </c>
      <c r="C19" s="7"/>
    </row>
    <row r="20" ht="32.55" customHeight="1" spans="1:3">
      <c r="A20" s="116" t="s">
        <v>38</v>
      </c>
      <c r="B20" s="7" t="s">
        <v>39</v>
      </c>
      <c r="C20" s="7"/>
    </row>
    <row r="21" ht="32.55" customHeight="1" spans="1:3">
      <c r="A21" s="116" t="s">
        <v>40</v>
      </c>
      <c r="B21" s="7" t="s">
        <v>41</v>
      </c>
      <c r="C21" s="7" t="s">
        <v>42</v>
      </c>
    </row>
    <row r="22" ht="32.55" customHeight="1" spans="1:3">
      <c r="A22" s="116" t="s">
        <v>43</v>
      </c>
      <c r="B22" s="7" t="s">
        <v>44</v>
      </c>
      <c r="C22" s="7"/>
    </row>
    <row r="23" ht="32.55" customHeight="1" spans="1:3">
      <c r="A23" s="116" t="s">
        <v>45</v>
      </c>
      <c r="B23" s="7" t="s">
        <v>46</v>
      </c>
      <c r="C23" s="7"/>
    </row>
    <row r="24" ht="32.55" customHeight="1" spans="1:3">
      <c r="A24" s="116" t="s">
        <v>47</v>
      </c>
      <c r="B24" s="7" t="s">
        <v>48</v>
      </c>
      <c r="C24" s="7"/>
    </row>
  </sheetData>
  <mergeCells count="4">
    <mergeCell ref="A2:C2"/>
    <mergeCell ref="C4:C12"/>
    <mergeCell ref="C13:C20"/>
    <mergeCell ref="C21:C24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43.8333333333333" customWidth="1"/>
    <col min="2" max="2" width="22.6166666666667" customWidth="1"/>
    <col min="3" max="3" width="20.9" customWidth="1"/>
  </cols>
  <sheetData>
    <row r="1" ht="16.35" customHeight="1" spans="1:1">
      <c r="A1" s="1" t="s">
        <v>21</v>
      </c>
    </row>
    <row r="2" ht="25.85" customHeight="1" spans="1:3">
      <c r="A2" s="2" t="s">
        <v>22</v>
      </c>
      <c r="B2" s="2"/>
      <c r="C2" s="2"/>
    </row>
    <row r="3" ht="19.8" customHeight="1" spans="1:3">
      <c r="A3" s="3"/>
      <c r="B3" s="4" t="s">
        <v>49</v>
      </c>
      <c r="C3" s="4"/>
    </row>
    <row r="4" ht="39.1" customHeight="1" spans="1:3">
      <c r="A4" s="5" t="s">
        <v>1187</v>
      </c>
      <c r="B4" s="5" t="s">
        <v>144</v>
      </c>
      <c r="C4" s="5" t="s">
        <v>1188</v>
      </c>
    </row>
    <row r="5" ht="22.8" customHeight="1" spans="1:3">
      <c r="A5" s="7" t="s">
        <v>1189</v>
      </c>
      <c r="B5" s="7"/>
      <c r="C5" s="7"/>
    </row>
    <row r="6" ht="22.8" customHeight="1" spans="1:3">
      <c r="A6" s="7" t="s">
        <v>1190</v>
      </c>
      <c r="B6" s="7"/>
      <c r="C6" s="7"/>
    </row>
    <row r="7" ht="22.8" customHeight="1" spans="1:3">
      <c r="A7" s="7" t="s">
        <v>1191</v>
      </c>
      <c r="B7" s="7"/>
      <c r="C7" s="7"/>
    </row>
    <row r="8" ht="22.8" customHeight="1" spans="1:3">
      <c r="A8" s="7" t="s">
        <v>1192</v>
      </c>
      <c r="B8" s="7"/>
      <c r="C8" s="7"/>
    </row>
    <row r="9" ht="22.8" customHeight="1" spans="1:3">
      <c r="A9" s="7" t="s">
        <v>1193</v>
      </c>
      <c r="B9" s="7"/>
      <c r="C9" s="7"/>
    </row>
    <row r="10" ht="22.8" customHeight="1" spans="1:3">
      <c r="A10" s="7" t="s">
        <v>1194</v>
      </c>
      <c r="B10" s="7"/>
      <c r="C10" s="7"/>
    </row>
    <row r="11" ht="22.8" customHeight="1" spans="1:3">
      <c r="A11" s="7" t="s">
        <v>1195</v>
      </c>
      <c r="B11" s="7"/>
      <c r="C11" s="7"/>
    </row>
    <row r="12" ht="22.8" customHeight="1" spans="1:3">
      <c r="A12" s="7" t="s">
        <v>1196</v>
      </c>
      <c r="B12" s="7"/>
      <c r="C12" s="7"/>
    </row>
    <row r="13" ht="22.8" customHeight="1" spans="1:3">
      <c r="A13" s="7" t="s">
        <v>1197</v>
      </c>
      <c r="B13" s="7"/>
      <c r="C13" s="7"/>
    </row>
    <row r="14" ht="16.35" customHeight="1"/>
    <row r="15" ht="16.35" customHeight="1"/>
  </sheetData>
  <mergeCells count="2">
    <mergeCell ref="A2:C2"/>
    <mergeCell ref="B3:C3"/>
  </mergeCells>
  <pageMargins left="0.75" right="0.75" top="0.26875" bottom="0.26875" header="0" footer="0"/>
  <pageSetup paperSize="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C19" sqref="C19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1.9416666666667" customWidth="1"/>
  </cols>
  <sheetData>
    <row r="1" ht="16.35" customHeight="1" spans="1:1">
      <c r="A1" s="1" t="s">
        <v>23</v>
      </c>
    </row>
    <row r="2" ht="39.1" customHeight="1" spans="1:4">
      <c r="A2" s="22" t="s">
        <v>24</v>
      </c>
      <c r="B2" s="22"/>
      <c r="C2" s="22"/>
      <c r="D2" s="2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1198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1199</v>
      </c>
      <c r="B5" s="6"/>
      <c r="C5" s="23">
        <v>26000</v>
      </c>
      <c r="D5" s="6"/>
    </row>
    <row r="6" ht="22.8" customHeight="1" spans="1:4">
      <c r="A6" s="6" t="s">
        <v>1200</v>
      </c>
      <c r="B6" s="6"/>
      <c r="C6" s="23">
        <v>22000</v>
      </c>
      <c r="D6" s="6"/>
    </row>
    <row r="7" ht="22.8" customHeight="1" spans="1:4">
      <c r="A7" s="7" t="s">
        <v>1201</v>
      </c>
      <c r="B7" s="7"/>
      <c r="C7" s="24">
        <v>21550</v>
      </c>
      <c r="D7" s="7"/>
    </row>
    <row r="8" ht="22.8" customHeight="1" spans="1:4">
      <c r="A8" s="7" t="s">
        <v>1202</v>
      </c>
      <c r="B8" s="7"/>
      <c r="C8" s="24">
        <v>150</v>
      </c>
      <c r="D8" s="7"/>
    </row>
    <row r="9" ht="22.8" customHeight="1" spans="1:4">
      <c r="A9" s="7" t="s">
        <v>1203</v>
      </c>
      <c r="B9" s="7"/>
      <c r="C9" s="24">
        <v>300</v>
      </c>
      <c r="D9" s="7"/>
    </row>
    <row r="10" ht="22.8" customHeight="1" spans="1:4">
      <c r="A10" s="6" t="s">
        <v>1204</v>
      </c>
      <c r="B10" s="6"/>
      <c r="C10" s="23">
        <v>4000</v>
      </c>
      <c r="D10" s="6"/>
    </row>
    <row r="11" ht="22.8" customHeight="1" spans="1:4">
      <c r="A11" s="7" t="s">
        <v>1205</v>
      </c>
      <c r="B11" s="7"/>
      <c r="C11" s="24">
        <v>4000</v>
      </c>
      <c r="D11" s="7"/>
    </row>
    <row r="12" ht="22.8" customHeight="1" spans="1:4">
      <c r="A12" s="5" t="s">
        <v>84</v>
      </c>
      <c r="B12" s="6"/>
      <c r="C12" s="13">
        <v>26000</v>
      </c>
      <c r="D12" s="6"/>
    </row>
    <row r="13" ht="22.8" customHeight="1" spans="1:4">
      <c r="A13" s="6" t="s">
        <v>1206</v>
      </c>
      <c r="B13" s="12"/>
      <c r="C13" s="13"/>
      <c r="D13" s="6"/>
    </row>
    <row r="14" ht="22.8" customHeight="1" spans="1:4">
      <c r="A14" s="6" t="s">
        <v>86</v>
      </c>
      <c r="B14" s="10"/>
      <c r="C14" s="23">
        <v>19213</v>
      </c>
      <c r="D14" s="6"/>
    </row>
    <row r="15" ht="22.8" customHeight="1" spans="1:4">
      <c r="A15" s="7" t="s">
        <v>1207</v>
      </c>
      <c r="B15" s="11"/>
      <c r="C15" s="24">
        <v>5000</v>
      </c>
      <c r="D15" s="7"/>
    </row>
    <row r="16" ht="22.8" customHeight="1" spans="1:4">
      <c r="A16" s="7" t="s">
        <v>1208</v>
      </c>
      <c r="B16" s="11"/>
      <c r="C16" s="24">
        <v>11339</v>
      </c>
      <c r="D16" s="7"/>
    </row>
    <row r="17" ht="22.8" customHeight="1" spans="1:4">
      <c r="A17" s="7" t="s">
        <v>91</v>
      </c>
      <c r="B17" s="11"/>
      <c r="C17" s="24">
        <v>2874</v>
      </c>
      <c r="D17" s="7"/>
    </row>
    <row r="18" ht="22.8" customHeight="1" spans="1:4">
      <c r="A18" s="7" t="s">
        <v>92</v>
      </c>
      <c r="B18" s="11"/>
      <c r="C18" s="24"/>
      <c r="D18" s="7"/>
    </row>
    <row r="19" ht="22.8" customHeight="1" spans="1:4">
      <c r="A19" s="5" t="s">
        <v>95</v>
      </c>
      <c r="B19" s="9"/>
      <c r="C19" s="23">
        <f>C12+C14</f>
        <v>45213</v>
      </c>
      <c r="D19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27" workbookViewId="0">
      <selection activeCell="C8" sqref="C8:C5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0.9416666666667" customWidth="1"/>
    <col min="6" max="6" width="13.75"/>
  </cols>
  <sheetData>
    <row r="1" ht="16.35" customHeight="1" spans="1:1">
      <c r="A1" s="1" t="s">
        <v>26</v>
      </c>
    </row>
    <row r="2" ht="39.1" customHeight="1" spans="1:4">
      <c r="A2" s="22" t="s">
        <v>27</v>
      </c>
      <c r="B2" s="22"/>
      <c r="C2" s="22"/>
      <c r="D2" s="2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1209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618</v>
      </c>
      <c r="B5" s="6"/>
      <c r="C5" s="13"/>
      <c r="D5" s="6"/>
    </row>
    <row r="6" ht="22.8" customHeight="1" spans="1:4">
      <c r="A6" s="6" t="s">
        <v>1210</v>
      </c>
      <c r="B6" s="6"/>
      <c r="C6" s="13"/>
      <c r="D6" s="6"/>
    </row>
    <row r="7" ht="22.8" customHeight="1" spans="1:4">
      <c r="A7" s="7" t="s">
        <v>1211</v>
      </c>
      <c r="B7" s="7"/>
      <c r="C7" s="24"/>
      <c r="D7" s="7"/>
    </row>
    <row r="8" ht="22.8" customHeight="1" spans="1:4">
      <c r="A8" s="6" t="s">
        <v>745</v>
      </c>
      <c r="B8" s="6"/>
      <c r="C8" s="15">
        <f>C9+C19+C21+C23</f>
        <v>14329.470262</v>
      </c>
      <c r="D8" s="6"/>
    </row>
    <row r="9" ht="22.8" customHeight="1" spans="1:4">
      <c r="A9" s="6" t="s">
        <v>1212</v>
      </c>
      <c r="B9" s="6"/>
      <c r="C9" s="15">
        <f>SUM(C10:C18)</f>
        <v>10829.470262</v>
      </c>
      <c r="D9" s="6"/>
    </row>
    <row r="10" ht="22.8" customHeight="1" spans="1:4">
      <c r="A10" s="7" t="s">
        <v>1213</v>
      </c>
      <c r="B10" s="7"/>
      <c r="C10" s="16">
        <v>2259.36</v>
      </c>
      <c r="D10" s="7"/>
    </row>
    <row r="11" ht="22.8" customHeight="1" spans="1:4">
      <c r="A11" s="7" t="s">
        <v>1214</v>
      </c>
      <c r="B11" s="7"/>
      <c r="C11" s="16">
        <v>293.97</v>
      </c>
      <c r="D11" s="7"/>
    </row>
    <row r="12" ht="22.8" customHeight="1" spans="1:4">
      <c r="A12" s="7" t="s">
        <v>1215</v>
      </c>
      <c r="B12" s="7"/>
      <c r="C12" s="16">
        <v>227.89</v>
      </c>
      <c r="D12" s="7"/>
    </row>
    <row r="13" ht="22.8" customHeight="1" spans="1:4">
      <c r="A13" s="7" t="s">
        <v>1216</v>
      </c>
      <c r="B13" s="7"/>
      <c r="C13" s="16">
        <v>3804.676462</v>
      </c>
      <c r="D13" s="7"/>
    </row>
    <row r="14" ht="22.8" customHeight="1" spans="1:4">
      <c r="A14" s="7" t="s">
        <v>1217</v>
      </c>
      <c r="B14" s="7"/>
      <c r="C14" s="16">
        <v>130.93</v>
      </c>
      <c r="D14" s="7"/>
    </row>
    <row r="15" ht="22.8" customHeight="1" spans="1:4">
      <c r="A15" s="7" t="s">
        <v>1218</v>
      </c>
      <c r="B15" s="7"/>
      <c r="C15" s="16">
        <v>97.48</v>
      </c>
      <c r="D15" s="7"/>
    </row>
    <row r="16" ht="22.8" customHeight="1" spans="1:4">
      <c r="A16" s="7" t="s">
        <v>1219</v>
      </c>
      <c r="B16" s="7"/>
      <c r="C16" s="16">
        <v>109.48</v>
      </c>
      <c r="D16" s="7"/>
    </row>
    <row r="17" ht="22.8" customHeight="1" spans="1:4">
      <c r="A17" s="7" t="s">
        <v>1220</v>
      </c>
      <c r="B17" s="7"/>
      <c r="C17" s="16">
        <v>1451.63</v>
      </c>
      <c r="D17" s="7"/>
    </row>
    <row r="18" ht="22.8" customHeight="1" spans="1:4">
      <c r="A18" s="7" t="s">
        <v>1221</v>
      </c>
      <c r="B18" s="7"/>
      <c r="C18" s="16">
        <f>2454.0538</f>
        <v>2454.0538</v>
      </c>
      <c r="D18" s="7"/>
    </row>
    <row r="19" ht="22.8" customHeight="1" spans="1:4">
      <c r="A19" s="6" t="s">
        <v>1222</v>
      </c>
      <c r="B19" s="6"/>
      <c r="C19" s="15">
        <f>C20</f>
        <v>60</v>
      </c>
      <c r="D19" s="6"/>
    </row>
    <row r="20" ht="22.8" customHeight="1" spans="1:4">
      <c r="A20" s="7" t="s">
        <v>1223</v>
      </c>
      <c r="B20" s="7"/>
      <c r="C20" s="17">
        <f>320-260</f>
        <v>60</v>
      </c>
      <c r="D20" s="7"/>
    </row>
    <row r="21" ht="22.8" customHeight="1" spans="1:4">
      <c r="A21" s="6" t="s">
        <v>1224</v>
      </c>
      <c r="B21" s="6"/>
      <c r="C21" s="15">
        <v>300</v>
      </c>
      <c r="D21" s="6"/>
    </row>
    <row r="22" ht="22.8" customHeight="1" spans="1:4">
      <c r="A22" s="7" t="s">
        <v>1225</v>
      </c>
      <c r="B22" s="7"/>
      <c r="C22" s="16">
        <v>300</v>
      </c>
      <c r="D22" s="7"/>
    </row>
    <row r="23" ht="22.8" customHeight="1" spans="1:4">
      <c r="A23" s="6" t="s">
        <v>1210</v>
      </c>
      <c r="B23" s="6"/>
      <c r="C23" s="18">
        <f>3000+140</f>
        <v>3140</v>
      </c>
      <c r="D23" s="6"/>
    </row>
    <row r="24" ht="22.8" customHeight="1" spans="1:4">
      <c r="A24" s="7" t="s">
        <v>1226</v>
      </c>
      <c r="B24" s="7"/>
      <c r="C24" s="16">
        <f>3000+140</f>
        <v>3140</v>
      </c>
      <c r="D24" s="7"/>
    </row>
    <row r="25" ht="22.8" customHeight="1" spans="1:4">
      <c r="A25" s="6" t="s">
        <v>762</v>
      </c>
      <c r="B25" s="6"/>
      <c r="C25" s="15">
        <v>5000</v>
      </c>
      <c r="D25" s="6"/>
    </row>
    <row r="26" ht="22.8" customHeight="1" spans="1:4">
      <c r="A26" s="7" t="s">
        <v>1227</v>
      </c>
      <c r="B26" s="7"/>
      <c r="C26" s="16">
        <v>5000</v>
      </c>
      <c r="D26" s="6"/>
    </row>
    <row r="27" ht="22.8" customHeight="1" spans="1:4">
      <c r="A27" s="7" t="s">
        <v>1228</v>
      </c>
      <c r="B27" s="7"/>
      <c r="C27" s="16">
        <v>5000</v>
      </c>
      <c r="D27" s="7"/>
    </row>
    <row r="28" ht="22.8" customHeight="1" spans="1:4">
      <c r="A28" s="6" t="s">
        <v>852</v>
      </c>
      <c r="B28" s="6"/>
      <c r="C28" s="15">
        <v>2500</v>
      </c>
      <c r="D28" s="6"/>
    </row>
    <row r="29" ht="22.8" customHeight="1" spans="1:4">
      <c r="A29" s="7" t="s">
        <v>1229</v>
      </c>
      <c r="B29" s="7"/>
      <c r="C29" s="16">
        <v>2500</v>
      </c>
      <c r="D29" s="6"/>
    </row>
    <row r="30" ht="22.8" customHeight="1" spans="1:4">
      <c r="A30" s="7" t="s">
        <v>1230</v>
      </c>
      <c r="B30" s="7"/>
      <c r="C30" s="16">
        <v>2500</v>
      </c>
      <c r="D30" s="7"/>
    </row>
    <row r="31" ht="22.8" customHeight="1" spans="1:4">
      <c r="A31" s="6" t="s">
        <v>890</v>
      </c>
      <c r="B31" s="6"/>
      <c r="C31" s="15">
        <v>107.529738</v>
      </c>
      <c r="D31" s="6"/>
    </row>
    <row r="32" ht="22.8" customHeight="1" spans="1:4">
      <c r="A32" s="7" t="s">
        <v>1210</v>
      </c>
      <c r="B32" s="7"/>
      <c r="C32" s="16">
        <v>107.529738</v>
      </c>
      <c r="D32" s="6"/>
    </row>
    <row r="33" ht="22.8" customHeight="1" spans="1:4">
      <c r="A33" s="7" t="s">
        <v>1231</v>
      </c>
      <c r="B33" s="7"/>
      <c r="C33" s="16">
        <v>107.529738</v>
      </c>
      <c r="D33" s="7"/>
    </row>
    <row r="34" ht="22.8" customHeight="1" spans="1:4">
      <c r="A34" s="6" t="s">
        <v>306</v>
      </c>
      <c r="B34" s="6"/>
      <c r="C34" s="15">
        <f>C35+C38</f>
        <v>1885</v>
      </c>
      <c r="D34" s="6"/>
    </row>
    <row r="35" ht="22.8" customHeight="1" spans="1:4">
      <c r="A35" s="6" t="s">
        <v>1232</v>
      </c>
      <c r="B35" s="6"/>
      <c r="C35" s="15">
        <v>1305</v>
      </c>
      <c r="D35" s="6"/>
    </row>
    <row r="36" ht="22.8" customHeight="1" spans="1:4">
      <c r="A36" s="7" t="s">
        <v>1233</v>
      </c>
      <c r="B36" s="7"/>
      <c r="C36" s="16">
        <v>5</v>
      </c>
      <c r="D36" s="7"/>
    </row>
    <row r="37" ht="22.8" customHeight="1" spans="1:4">
      <c r="A37" s="7" t="s">
        <v>1234</v>
      </c>
      <c r="B37" s="7"/>
      <c r="C37" s="16">
        <v>1300</v>
      </c>
      <c r="D37" s="7"/>
    </row>
    <row r="38" ht="22.8" customHeight="1" spans="1:4">
      <c r="A38" s="6" t="s">
        <v>1235</v>
      </c>
      <c r="B38" s="6"/>
      <c r="C38" s="18">
        <f>500+80</f>
        <v>580</v>
      </c>
      <c r="D38" s="6"/>
    </row>
    <row r="39" ht="22.8" customHeight="1" spans="1:4">
      <c r="A39" s="7" t="s">
        <v>1236</v>
      </c>
      <c r="B39" s="7"/>
      <c r="C39" s="16">
        <f>300+80</f>
        <v>380</v>
      </c>
      <c r="D39" s="7"/>
    </row>
    <row r="40" ht="22.8" customHeight="1" spans="1:4">
      <c r="A40" s="7" t="s">
        <v>1237</v>
      </c>
      <c r="B40" s="7"/>
      <c r="C40" s="16">
        <v>200</v>
      </c>
      <c r="D40" s="7"/>
    </row>
    <row r="41" ht="22.8" customHeight="1" spans="1:4">
      <c r="A41" s="6" t="s">
        <v>1112</v>
      </c>
      <c r="B41" s="6"/>
      <c r="C41" s="15">
        <f>C42</f>
        <v>6914</v>
      </c>
      <c r="D41" s="6"/>
    </row>
    <row r="42" ht="22.8" customHeight="1" spans="1:4">
      <c r="A42" s="6" t="s">
        <v>1238</v>
      </c>
      <c r="B42" s="6"/>
      <c r="C42" s="18">
        <f>6874+40</f>
        <v>6914</v>
      </c>
      <c r="D42" s="6"/>
    </row>
    <row r="43" ht="22.8" customHeight="1" spans="1:4">
      <c r="A43" s="7" t="s">
        <v>1239</v>
      </c>
      <c r="B43" s="7"/>
      <c r="C43" s="16">
        <f>6874+40</f>
        <v>6914</v>
      </c>
      <c r="D43" s="7"/>
    </row>
    <row r="44" ht="22.8" customHeight="1" spans="1:4">
      <c r="A44" s="5" t="s">
        <v>1240</v>
      </c>
      <c r="B44" s="6"/>
      <c r="C44" s="21">
        <f>C8+C25+C41+C28+C31+C34</f>
        <v>30736</v>
      </c>
      <c r="D44" s="6"/>
    </row>
    <row r="45" ht="22.8" customHeight="1" spans="1:4">
      <c r="A45" s="6" t="s">
        <v>1241</v>
      </c>
      <c r="B45" s="6"/>
      <c r="C45" s="16"/>
      <c r="D45" s="6"/>
    </row>
    <row r="46" ht="22.8" customHeight="1" spans="1:4">
      <c r="A46" s="6" t="s">
        <v>127</v>
      </c>
      <c r="B46" s="6"/>
      <c r="C46" s="21">
        <v>14477</v>
      </c>
      <c r="D46" s="6"/>
    </row>
    <row r="47" ht="22.8" customHeight="1" spans="1:4">
      <c r="A47" s="7" t="s">
        <v>1242</v>
      </c>
      <c r="B47" s="7"/>
      <c r="C47" s="16">
        <v>40</v>
      </c>
      <c r="D47" s="7"/>
    </row>
    <row r="48" ht="22.8" customHeight="1" spans="1:4">
      <c r="A48" s="7" t="s">
        <v>129</v>
      </c>
      <c r="B48" s="7"/>
      <c r="C48" s="16">
        <v>6781</v>
      </c>
      <c r="D48" s="7"/>
    </row>
    <row r="49" ht="22.8" customHeight="1" spans="1:4">
      <c r="A49" s="7" t="s">
        <v>130</v>
      </c>
      <c r="B49" s="7"/>
      <c r="C49" s="16">
        <v>7656</v>
      </c>
      <c r="D49" s="7"/>
    </row>
    <row r="50" ht="22.8" customHeight="1" spans="1:4">
      <c r="A50" s="7" t="s">
        <v>139</v>
      </c>
      <c r="B50" s="7"/>
      <c r="C50" s="16"/>
      <c r="D50" s="7"/>
    </row>
    <row r="51" ht="22.8" customHeight="1" spans="1:4">
      <c r="A51" s="5" t="s">
        <v>1243</v>
      </c>
      <c r="B51" s="6"/>
      <c r="C51" s="15">
        <v>45213</v>
      </c>
      <c r="D51" s="6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C11" sqref="C1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1.7583333333333" customWidth="1"/>
  </cols>
  <sheetData>
    <row r="1" ht="16.35" customHeight="1" spans="1:1">
      <c r="A1" s="1" t="s">
        <v>28</v>
      </c>
    </row>
    <row r="2" ht="39.1" customHeight="1" spans="1:4">
      <c r="A2" s="22" t="s">
        <v>29</v>
      </c>
      <c r="B2" s="22"/>
      <c r="C2" s="22"/>
      <c r="D2" s="2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1198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1199</v>
      </c>
      <c r="B5" s="6"/>
      <c r="C5" s="23">
        <v>26000</v>
      </c>
      <c r="D5" s="6"/>
    </row>
    <row r="6" ht="22.8" customHeight="1" spans="1:4">
      <c r="A6" s="6" t="s">
        <v>1200</v>
      </c>
      <c r="B6" s="6"/>
      <c r="C6" s="23">
        <v>22000</v>
      </c>
      <c r="D6" s="6"/>
    </row>
    <row r="7" ht="22.8" customHeight="1" spans="1:4">
      <c r="A7" s="7" t="s">
        <v>1202</v>
      </c>
      <c r="B7" s="7"/>
      <c r="C7" s="24">
        <v>150</v>
      </c>
      <c r="D7" s="7"/>
    </row>
    <row r="8" ht="22.8" customHeight="1" spans="1:4">
      <c r="A8" s="7" t="s">
        <v>1203</v>
      </c>
      <c r="B8" s="7"/>
      <c r="C8" s="24">
        <v>300</v>
      </c>
      <c r="D8" s="7"/>
    </row>
    <row r="9" ht="22.8" customHeight="1" spans="1:4">
      <c r="A9" s="7" t="s">
        <v>1201</v>
      </c>
      <c r="B9" s="7"/>
      <c r="C9" s="24">
        <v>21550</v>
      </c>
      <c r="D9" s="7"/>
    </row>
    <row r="10" ht="22.8" customHeight="1" spans="1:4">
      <c r="A10" s="6" t="s">
        <v>1204</v>
      </c>
      <c r="B10" s="6"/>
      <c r="C10" s="23">
        <v>4000</v>
      </c>
      <c r="D10" s="6"/>
    </row>
    <row r="11" ht="22.8" customHeight="1" spans="1:4">
      <c r="A11" s="7" t="s">
        <v>1205</v>
      </c>
      <c r="B11" s="7"/>
      <c r="C11" s="24">
        <v>4000</v>
      </c>
      <c r="D11" s="7"/>
    </row>
    <row r="12" ht="22.8" customHeight="1" spans="1:4">
      <c r="A12" s="5" t="s">
        <v>84</v>
      </c>
      <c r="B12" s="6"/>
      <c r="C12" s="13">
        <v>26000</v>
      </c>
      <c r="D12" s="6"/>
    </row>
    <row r="13" ht="22.8" customHeight="1" spans="1:4">
      <c r="A13" s="6" t="s">
        <v>1206</v>
      </c>
      <c r="B13" s="12"/>
      <c r="C13" s="13"/>
      <c r="D13" s="6"/>
    </row>
    <row r="14" ht="22.8" customHeight="1" spans="1:4">
      <c r="A14" s="6" t="s">
        <v>86</v>
      </c>
      <c r="B14" s="10"/>
      <c r="C14" s="23">
        <v>19213</v>
      </c>
      <c r="D14" s="6"/>
    </row>
    <row r="15" ht="22.8" customHeight="1" spans="1:4">
      <c r="A15" s="7" t="s">
        <v>1207</v>
      </c>
      <c r="B15" s="11"/>
      <c r="C15" s="24">
        <v>5000</v>
      </c>
      <c r="D15" s="7"/>
    </row>
    <row r="16" ht="22.8" customHeight="1" spans="1:4">
      <c r="A16" s="7" t="s">
        <v>135</v>
      </c>
      <c r="B16" s="11"/>
      <c r="C16" s="24"/>
      <c r="D16" s="7"/>
    </row>
    <row r="17" ht="22.8" customHeight="1" spans="1:4">
      <c r="A17" s="7" t="s">
        <v>1208</v>
      </c>
      <c r="B17" s="11"/>
      <c r="C17" s="24">
        <v>11339</v>
      </c>
      <c r="D17" s="7"/>
    </row>
    <row r="18" ht="22.8" customHeight="1" spans="1:4">
      <c r="A18" s="7" t="s">
        <v>91</v>
      </c>
      <c r="B18" s="11"/>
      <c r="C18" s="24">
        <v>2874</v>
      </c>
      <c r="D18" s="7"/>
    </row>
    <row r="19" ht="22.8" customHeight="1" spans="1:4">
      <c r="A19" s="7" t="s">
        <v>92</v>
      </c>
      <c r="B19" s="11"/>
      <c r="C19" s="24"/>
      <c r="D19" s="7"/>
    </row>
    <row r="20" ht="22.8" customHeight="1" spans="1:4">
      <c r="A20" s="5" t="s">
        <v>95</v>
      </c>
      <c r="B20" s="9"/>
      <c r="C20" s="23">
        <v>45213</v>
      </c>
      <c r="D20" s="7"/>
    </row>
  </sheetData>
  <mergeCells count="2">
    <mergeCell ref="A2:D2"/>
    <mergeCell ref="C3:D3"/>
  </mergeCells>
  <pageMargins left="0.75" right="0.75" top="0.26875" bottom="0.26875" header="0" footer="0"/>
  <pageSetup paperSize="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workbookViewId="0">
      <pane xSplit="2" ySplit="9" topLeftCell="C36" activePane="bottomRight" state="frozen"/>
      <selection/>
      <selection pane="topRight"/>
      <selection pane="bottomLeft"/>
      <selection pane="bottomRight" activeCell="E39" sqref="E39"/>
    </sheetView>
  </sheetViews>
  <sheetFormatPr defaultColWidth="10" defaultRowHeight="13.5" outlineLevelCol="3"/>
  <cols>
    <col min="1" max="1" width="46" customWidth="1"/>
    <col min="2" max="2" width="14.1166666666667" customWidth="1"/>
    <col min="3" max="3" width="21.625" customWidth="1"/>
    <col min="4" max="4" width="11.3083333333333" customWidth="1"/>
  </cols>
  <sheetData>
    <row r="1" ht="16.35" customHeight="1" spans="1:1">
      <c r="A1" s="1" t="s">
        <v>30</v>
      </c>
    </row>
    <row r="2" ht="33.35" customHeight="1" spans="1:4">
      <c r="A2" s="2"/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1209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618</v>
      </c>
      <c r="B5" s="6"/>
      <c r="C5" s="12"/>
      <c r="D5" s="6"/>
    </row>
    <row r="6" ht="22.8" customHeight="1" spans="1:4">
      <c r="A6" s="6" t="s">
        <v>1210</v>
      </c>
      <c r="B6" s="6"/>
      <c r="C6" s="19"/>
      <c r="D6" s="6"/>
    </row>
    <row r="7" ht="22.8" customHeight="1" spans="1:4">
      <c r="A7" s="7" t="s">
        <v>1211</v>
      </c>
      <c r="B7" s="7"/>
      <c r="C7" s="14"/>
      <c r="D7" s="7"/>
    </row>
    <row r="8" ht="22.8" customHeight="1" spans="1:4">
      <c r="A8" s="6" t="s">
        <v>745</v>
      </c>
      <c r="B8" s="6"/>
      <c r="C8" s="15">
        <f>C9+C19+C21+C23</f>
        <v>14329.470262</v>
      </c>
      <c r="D8" s="6"/>
    </row>
    <row r="9" ht="22.8" customHeight="1" spans="1:4">
      <c r="A9" s="6" t="s">
        <v>1212</v>
      </c>
      <c r="B9" s="6"/>
      <c r="C9" s="15">
        <f>SUM(C10:C18)</f>
        <v>10829.470262</v>
      </c>
      <c r="D9" s="6"/>
    </row>
    <row r="10" ht="22.8" customHeight="1" spans="1:4">
      <c r="A10" s="7" t="s">
        <v>1213</v>
      </c>
      <c r="B10" s="7"/>
      <c r="C10" s="16">
        <v>2259.36</v>
      </c>
      <c r="D10" s="7"/>
    </row>
    <row r="11" ht="22.8" customHeight="1" spans="1:4">
      <c r="A11" s="7" t="s">
        <v>1214</v>
      </c>
      <c r="B11" s="7"/>
      <c r="C11" s="16">
        <v>293.97</v>
      </c>
      <c r="D11" s="7"/>
    </row>
    <row r="12" ht="22.8" customHeight="1" spans="1:4">
      <c r="A12" s="7" t="s">
        <v>1215</v>
      </c>
      <c r="B12" s="7"/>
      <c r="C12" s="16">
        <v>227.89</v>
      </c>
      <c r="D12" s="7"/>
    </row>
    <row r="13" ht="22.8" customHeight="1" spans="1:4">
      <c r="A13" s="7" t="s">
        <v>1216</v>
      </c>
      <c r="B13" s="7"/>
      <c r="C13" s="16">
        <v>3804.676462</v>
      </c>
      <c r="D13" s="7"/>
    </row>
    <row r="14" ht="22.8" customHeight="1" spans="1:4">
      <c r="A14" s="7" t="s">
        <v>1217</v>
      </c>
      <c r="B14" s="7"/>
      <c r="C14" s="16">
        <v>130.93</v>
      </c>
      <c r="D14" s="7"/>
    </row>
    <row r="15" ht="22.8" customHeight="1" spans="1:4">
      <c r="A15" s="7" t="s">
        <v>1218</v>
      </c>
      <c r="B15" s="7"/>
      <c r="C15" s="16">
        <v>97.48</v>
      </c>
      <c r="D15" s="7"/>
    </row>
    <row r="16" ht="22.8" customHeight="1" spans="1:4">
      <c r="A16" s="7" t="s">
        <v>1219</v>
      </c>
      <c r="B16" s="7"/>
      <c r="C16" s="16">
        <v>109.48</v>
      </c>
      <c r="D16" s="7"/>
    </row>
    <row r="17" ht="22.8" customHeight="1" spans="1:4">
      <c r="A17" s="7" t="s">
        <v>1220</v>
      </c>
      <c r="B17" s="7"/>
      <c r="C17" s="16">
        <v>1451.63</v>
      </c>
      <c r="D17" s="7"/>
    </row>
    <row r="18" ht="22.8" customHeight="1" spans="1:4">
      <c r="A18" s="7" t="s">
        <v>1221</v>
      </c>
      <c r="B18" s="7"/>
      <c r="C18" s="16">
        <f>2454.0538</f>
        <v>2454.0538</v>
      </c>
      <c r="D18" s="7"/>
    </row>
    <row r="19" ht="22.8" customHeight="1" spans="1:4">
      <c r="A19" s="6" t="s">
        <v>1222</v>
      </c>
      <c r="B19" s="6"/>
      <c r="C19" s="15">
        <f>C20</f>
        <v>60</v>
      </c>
      <c r="D19" s="6"/>
    </row>
    <row r="20" ht="22.8" customHeight="1" spans="1:4">
      <c r="A20" s="7" t="s">
        <v>1223</v>
      </c>
      <c r="B20" s="7"/>
      <c r="C20" s="17">
        <f>320-260</f>
        <v>60</v>
      </c>
      <c r="D20" s="7"/>
    </row>
    <row r="21" ht="22.8" customHeight="1" spans="1:4">
      <c r="A21" s="6" t="s">
        <v>1224</v>
      </c>
      <c r="B21" s="6"/>
      <c r="C21" s="15">
        <v>300</v>
      </c>
      <c r="D21" s="6"/>
    </row>
    <row r="22" ht="22.8" customHeight="1" spans="1:4">
      <c r="A22" s="7" t="s">
        <v>1225</v>
      </c>
      <c r="B22" s="7"/>
      <c r="C22" s="16">
        <v>300</v>
      </c>
      <c r="D22" s="7"/>
    </row>
    <row r="23" ht="22.8" customHeight="1" spans="1:4">
      <c r="A23" s="6" t="s">
        <v>1210</v>
      </c>
      <c r="B23" s="6"/>
      <c r="C23" s="18">
        <f>3000+140</f>
        <v>3140</v>
      </c>
      <c r="D23" s="6"/>
    </row>
    <row r="24" ht="22.8" customHeight="1" spans="1:4">
      <c r="A24" s="7" t="s">
        <v>1226</v>
      </c>
      <c r="B24" s="7"/>
      <c r="C24" s="16">
        <f>3000+140</f>
        <v>3140</v>
      </c>
      <c r="D24" s="7"/>
    </row>
    <row r="25" ht="22.8" customHeight="1" spans="1:4">
      <c r="A25" s="6" t="s">
        <v>762</v>
      </c>
      <c r="B25" s="6"/>
      <c r="C25" s="15">
        <v>5000</v>
      </c>
      <c r="D25" s="6"/>
    </row>
    <row r="26" ht="22.8" customHeight="1" spans="1:4">
      <c r="A26" s="6" t="s">
        <v>1227</v>
      </c>
      <c r="B26" s="6"/>
      <c r="C26" s="16">
        <v>5000</v>
      </c>
      <c r="D26" s="6"/>
    </row>
    <row r="27" ht="22.8" customHeight="1" spans="1:4">
      <c r="A27" s="7" t="s">
        <v>1228</v>
      </c>
      <c r="B27" s="7"/>
      <c r="C27" s="16">
        <v>5000</v>
      </c>
      <c r="D27" s="7"/>
    </row>
    <row r="28" ht="22.8" customHeight="1" spans="1:4">
      <c r="A28" s="6" t="s">
        <v>852</v>
      </c>
      <c r="B28" s="6"/>
      <c r="C28" s="15">
        <v>2500</v>
      </c>
      <c r="D28" s="6"/>
    </row>
    <row r="29" ht="22.8" customHeight="1" spans="1:4">
      <c r="A29" s="6" t="s">
        <v>1229</v>
      </c>
      <c r="B29" s="6"/>
      <c r="C29" s="16">
        <v>2500</v>
      </c>
      <c r="D29" s="6"/>
    </row>
    <row r="30" ht="22.8" customHeight="1" spans="1:4">
      <c r="A30" s="7" t="s">
        <v>1230</v>
      </c>
      <c r="B30" s="7"/>
      <c r="C30" s="16">
        <v>2500</v>
      </c>
      <c r="D30" s="7"/>
    </row>
    <row r="31" ht="22.8" customHeight="1" spans="1:4">
      <c r="A31" s="6" t="s">
        <v>890</v>
      </c>
      <c r="B31" s="6"/>
      <c r="C31" s="15">
        <v>107.529738</v>
      </c>
      <c r="D31" s="6"/>
    </row>
    <row r="32" ht="22.8" customHeight="1" spans="1:4">
      <c r="A32" s="6" t="s">
        <v>1210</v>
      </c>
      <c r="B32" s="6"/>
      <c r="C32" s="16">
        <v>107.529738</v>
      </c>
      <c r="D32" s="6"/>
    </row>
    <row r="33" ht="22.8" customHeight="1" spans="1:4">
      <c r="A33" s="7" t="s">
        <v>1231</v>
      </c>
      <c r="B33" s="7"/>
      <c r="C33" s="16">
        <v>107.529738</v>
      </c>
      <c r="D33" s="7"/>
    </row>
    <row r="34" ht="22.8" customHeight="1" spans="1:4">
      <c r="A34" s="6" t="s">
        <v>306</v>
      </c>
      <c r="B34" s="6"/>
      <c r="C34" s="15">
        <f>C35+C38</f>
        <v>1885</v>
      </c>
      <c r="D34" s="6"/>
    </row>
    <row r="35" ht="22.8" customHeight="1" spans="1:4">
      <c r="A35" s="6" t="s">
        <v>1232</v>
      </c>
      <c r="B35" s="6"/>
      <c r="C35" s="15">
        <v>1305</v>
      </c>
      <c r="D35" s="6"/>
    </row>
    <row r="36" ht="22.8" customHeight="1" spans="1:4">
      <c r="A36" s="7" t="s">
        <v>1233</v>
      </c>
      <c r="B36" s="7"/>
      <c r="C36" s="16">
        <v>5</v>
      </c>
      <c r="D36" s="7"/>
    </row>
    <row r="37" ht="22.8" customHeight="1" spans="1:4">
      <c r="A37" s="7" t="s">
        <v>1234</v>
      </c>
      <c r="B37" s="7"/>
      <c r="C37" s="16">
        <v>1300</v>
      </c>
      <c r="D37" s="7"/>
    </row>
    <row r="38" ht="22.8" customHeight="1" spans="1:4">
      <c r="A38" s="6" t="s">
        <v>1235</v>
      </c>
      <c r="B38" s="6"/>
      <c r="C38" s="18">
        <f>500+80</f>
        <v>580</v>
      </c>
      <c r="D38" s="6"/>
    </row>
    <row r="39" ht="22.8" customHeight="1" spans="1:4">
      <c r="A39" s="7" t="s">
        <v>1236</v>
      </c>
      <c r="B39" s="7"/>
      <c r="C39" s="16">
        <f>300+80</f>
        <v>380</v>
      </c>
      <c r="D39" s="7"/>
    </row>
    <row r="40" ht="22.8" customHeight="1" spans="1:4">
      <c r="A40" s="7" t="s">
        <v>1237</v>
      </c>
      <c r="B40" s="7"/>
      <c r="C40" s="16">
        <v>200</v>
      </c>
      <c r="D40" s="7"/>
    </row>
    <row r="41" ht="22.8" customHeight="1" spans="1:4">
      <c r="A41" s="6" t="s">
        <v>1112</v>
      </c>
      <c r="B41" s="6"/>
      <c r="C41" s="15">
        <f>C42</f>
        <v>6914</v>
      </c>
      <c r="D41" s="6"/>
    </row>
    <row r="42" ht="22.8" customHeight="1" spans="1:4">
      <c r="A42" s="6" t="s">
        <v>1238</v>
      </c>
      <c r="B42" s="6"/>
      <c r="C42" s="18">
        <f>6874+40</f>
        <v>6914</v>
      </c>
      <c r="D42" s="6"/>
    </row>
    <row r="43" ht="22.8" customHeight="1" spans="1:4">
      <c r="A43" s="7" t="s">
        <v>1239</v>
      </c>
      <c r="B43" s="7"/>
      <c r="C43" s="16">
        <f>6874+40</f>
        <v>6914</v>
      </c>
      <c r="D43" s="7"/>
    </row>
    <row r="44" ht="22.8" customHeight="1" spans="1:4">
      <c r="A44" s="5" t="s">
        <v>1240</v>
      </c>
      <c r="B44" s="6"/>
      <c r="C44" s="21">
        <f>C8+C25+C41+C28+C31+C34</f>
        <v>30736</v>
      </c>
      <c r="D44" s="6"/>
    </row>
    <row r="45" ht="22.8" customHeight="1" spans="1:4">
      <c r="A45" s="6" t="s">
        <v>1241</v>
      </c>
      <c r="B45" s="6"/>
      <c r="C45" s="16"/>
      <c r="D45" s="6"/>
    </row>
    <row r="46" ht="22.8" customHeight="1" spans="1:4">
      <c r="A46" s="6" t="s">
        <v>127</v>
      </c>
      <c r="B46" s="6"/>
      <c r="C46" s="21">
        <v>14477</v>
      </c>
      <c r="D46" s="6"/>
    </row>
    <row r="47" ht="22.8" customHeight="1" spans="1:4">
      <c r="A47" s="7" t="s">
        <v>1242</v>
      </c>
      <c r="B47" s="7"/>
      <c r="C47" s="16">
        <v>40</v>
      </c>
      <c r="D47" s="7"/>
    </row>
    <row r="48" ht="22.8" customHeight="1" spans="1:4">
      <c r="A48" s="7" t="s">
        <v>129</v>
      </c>
      <c r="B48" s="7"/>
      <c r="C48" s="16">
        <v>6781</v>
      </c>
      <c r="D48" s="7"/>
    </row>
    <row r="49" ht="22.8" customHeight="1" spans="1:4">
      <c r="A49" s="7" t="s">
        <v>130</v>
      </c>
      <c r="B49" s="7"/>
      <c r="C49" s="16">
        <v>7656</v>
      </c>
      <c r="D49" s="7"/>
    </row>
    <row r="50" ht="22.8" customHeight="1" spans="1:4">
      <c r="A50" s="7" t="s">
        <v>139</v>
      </c>
      <c r="B50" s="7"/>
      <c r="C50" s="16"/>
      <c r="D50" s="7"/>
    </row>
    <row r="51" ht="22.8" customHeight="1" spans="1:4">
      <c r="A51" s="5" t="s">
        <v>1243</v>
      </c>
      <c r="B51" s="6"/>
      <c r="C51" s="15">
        <v>45213</v>
      </c>
      <c r="D51" s="6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topLeftCell="A19" workbookViewId="0">
      <selection activeCell="G30" sqref="G30"/>
    </sheetView>
  </sheetViews>
  <sheetFormatPr defaultColWidth="10" defaultRowHeight="13.5" outlineLevelCol="3"/>
  <cols>
    <col min="1" max="1" width="46" customWidth="1"/>
    <col min="2" max="2" width="14.1166666666667" customWidth="1"/>
    <col min="3" max="3" width="13.5666666666667" customWidth="1"/>
    <col min="4" max="4" width="11.9416666666667" customWidth="1"/>
  </cols>
  <sheetData>
    <row r="1" ht="16.35" customHeight="1" spans="1:1">
      <c r="A1" s="1" t="s">
        <v>32</v>
      </c>
    </row>
    <row r="2" ht="25" customHeight="1" spans="1:4">
      <c r="A2" s="2" t="s">
        <v>33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618</v>
      </c>
      <c r="B5" s="6"/>
      <c r="C5" s="12"/>
      <c r="D5" s="6"/>
    </row>
    <row r="6" ht="22.8" customHeight="1" spans="1:4">
      <c r="A6" s="6" t="s">
        <v>1210</v>
      </c>
      <c r="B6" s="6"/>
      <c r="C6" s="12"/>
      <c r="D6" s="6"/>
    </row>
    <row r="7" ht="22.8" customHeight="1" spans="1:4">
      <c r="A7" s="7" t="s">
        <v>1211</v>
      </c>
      <c r="B7" s="7"/>
      <c r="C7" s="14"/>
      <c r="D7" s="7"/>
    </row>
    <row r="8" ht="22.8" customHeight="1" spans="1:4">
      <c r="A8" s="6" t="s">
        <v>745</v>
      </c>
      <c r="B8" s="6"/>
      <c r="C8" s="15">
        <f>C9+C19+C21+C23</f>
        <v>14329.470262</v>
      </c>
      <c r="D8" s="6"/>
    </row>
    <row r="9" ht="22.8" customHeight="1" spans="1:4">
      <c r="A9" s="6" t="s">
        <v>1212</v>
      </c>
      <c r="B9" s="6"/>
      <c r="C9" s="15">
        <f>SUM(C10:C18)</f>
        <v>10829.470262</v>
      </c>
      <c r="D9" s="6"/>
    </row>
    <row r="10" ht="22.8" customHeight="1" spans="1:4">
      <c r="A10" s="7" t="s">
        <v>1213</v>
      </c>
      <c r="B10" s="7"/>
      <c r="C10" s="16">
        <v>2259.36</v>
      </c>
      <c r="D10" s="7"/>
    </row>
    <row r="11" ht="22.8" customHeight="1" spans="1:4">
      <c r="A11" s="7" t="s">
        <v>1214</v>
      </c>
      <c r="B11" s="7"/>
      <c r="C11" s="16">
        <v>293.97</v>
      </c>
      <c r="D11" s="7"/>
    </row>
    <row r="12" ht="22.8" customHeight="1" spans="1:4">
      <c r="A12" s="7" t="s">
        <v>1215</v>
      </c>
      <c r="B12" s="7"/>
      <c r="C12" s="16">
        <v>227.89</v>
      </c>
      <c r="D12" s="7"/>
    </row>
    <row r="13" ht="22.8" customHeight="1" spans="1:4">
      <c r="A13" s="7" t="s">
        <v>1216</v>
      </c>
      <c r="B13" s="7"/>
      <c r="C13" s="16">
        <v>3804.676462</v>
      </c>
      <c r="D13" s="7"/>
    </row>
    <row r="14" ht="22.8" customHeight="1" spans="1:4">
      <c r="A14" s="7" t="s">
        <v>1217</v>
      </c>
      <c r="B14" s="7"/>
      <c r="C14" s="16">
        <v>130.93</v>
      </c>
      <c r="D14" s="7"/>
    </row>
    <row r="15" ht="22.8" customHeight="1" spans="1:4">
      <c r="A15" s="7" t="s">
        <v>1218</v>
      </c>
      <c r="B15" s="7"/>
      <c r="C15" s="16">
        <v>97.48</v>
      </c>
      <c r="D15" s="7"/>
    </row>
    <row r="16" ht="22.8" customHeight="1" spans="1:4">
      <c r="A16" s="7" t="s">
        <v>1219</v>
      </c>
      <c r="B16" s="7"/>
      <c r="C16" s="16">
        <v>109.48</v>
      </c>
      <c r="D16" s="7"/>
    </row>
    <row r="17" ht="22.8" customHeight="1" spans="1:4">
      <c r="A17" s="7" t="s">
        <v>1220</v>
      </c>
      <c r="B17" s="7"/>
      <c r="C17" s="16">
        <v>1451.63</v>
      </c>
      <c r="D17" s="7"/>
    </row>
    <row r="18" ht="22.8" customHeight="1" spans="1:4">
      <c r="A18" s="7" t="s">
        <v>1221</v>
      </c>
      <c r="B18" s="7"/>
      <c r="C18" s="16">
        <f>2454.0538</f>
        <v>2454.0538</v>
      </c>
      <c r="D18" s="7"/>
    </row>
    <row r="19" ht="22.8" customHeight="1" spans="1:4">
      <c r="A19" s="6" t="s">
        <v>1222</v>
      </c>
      <c r="B19" s="6"/>
      <c r="C19" s="15">
        <f>C20</f>
        <v>60</v>
      </c>
      <c r="D19" s="6"/>
    </row>
    <row r="20" ht="22.8" customHeight="1" spans="1:4">
      <c r="A20" s="7" t="s">
        <v>1223</v>
      </c>
      <c r="B20" s="7"/>
      <c r="C20" s="17">
        <f>320-260</f>
        <v>60</v>
      </c>
      <c r="D20" s="7"/>
    </row>
    <row r="21" ht="22.8" customHeight="1" spans="1:4">
      <c r="A21" s="6" t="s">
        <v>1224</v>
      </c>
      <c r="B21" s="6"/>
      <c r="C21" s="15">
        <v>300</v>
      </c>
      <c r="D21" s="6"/>
    </row>
    <row r="22" ht="22.8" customHeight="1" spans="1:4">
      <c r="A22" s="7" t="s">
        <v>1225</v>
      </c>
      <c r="B22" s="7"/>
      <c r="C22" s="16">
        <v>300</v>
      </c>
      <c r="D22" s="7"/>
    </row>
    <row r="23" ht="22.8" customHeight="1" spans="1:4">
      <c r="A23" s="6" t="s">
        <v>1210</v>
      </c>
      <c r="B23" s="6"/>
      <c r="C23" s="18">
        <f>3000+140</f>
        <v>3140</v>
      </c>
      <c r="D23" s="6"/>
    </row>
    <row r="24" ht="22.8" customHeight="1" spans="1:4">
      <c r="A24" s="7" t="s">
        <v>1226</v>
      </c>
      <c r="B24" s="7"/>
      <c r="C24" s="16">
        <f>3000+140</f>
        <v>3140</v>
      </c>
      <c r="D24" s="7"/>
    </row>
    <row r="25" ht="22.8" customHeight="1" spans="1:4">
      <c r="A25" s="6" t="s">
        <v>762</v>
      </c>
      <c r="B25" s="6"/>
      <c r="C25" s="15">
        <v>5000</v>
      </c>
      <c r="D25" s="6"/>
    </row>
    <row r="26" ht="22.8" customHeight="1" spans="1:4">
      <c r="A26" s="6" t="s">
        <v>1227</v>
      </c>
      <c r="B26" s="6"/>
      <c r="C26" s="16">
        <v>5000</v>
      </c>
      <c r="D26" s="6"/>
    </row>
    <row r="27" ht="22.8" customHeight="1" spans="1:4">
      <c r="A27" s="7" t="s">
        <v>1228</v>
      </c>
      <c r="B27" s="7"/>
      <c r="C27" s="16">
        <v>5000</v>
      </c>
      <c r="D27" s="7"/>
    </row>
    <row r="28" ht="22.8" customHeight="1" spans="1:4">
      <c r="A28" s="6" t="s">
        <v>852</v>
      </c>
      <c r="B28" s="6"/>
      <c r="C28" s="15">
        <v>2500</v>
      </c>
      <c r="D28" s="6"/>
    </row>
    <row r="29" ht="22.8" customHeight="1" spans="1:4">
      <c r="A29" s="6" t="s">
        <v>1229</v>
      </c>
      <c r="B29" s="6"/>
      <c r="C29" s="16">
        <v>2500</v>
      </c>
      <c r="D29" s="6"/>
    </row>
    <row r="30" ht="22.8" customHeight="1" spans="1:4">
      <c r="A30" s="7" t="s">
        <v>1230</v>
      </c>
      <c r="B30" s="7"/>
      <c r="C30" s="16">
        <v>2500</v>
      </c>
      <c r="D30" s="7"/>
    </row>
    <row r="31" ht="22.8" customHeight="1" spans="1:4">
      <c r="A31" s="6" t="s">
        <v>890</v>
      </c>
      <c r="B31" s="6"/>
      <c r="C31" s="15">
        <v>107.529738</v>
      </c>
      <c r="D31" s="6"/>
    </row>
    <row r="32" ht="22.8" customHeight="1" spans="1:4">
      <c r="A32" s="6" t="s">
        <v>1210</v>
      </c>
      <c r="B32" s="6"/>
      <c r="C32" s="16">
        <v>107.529738</v>
      </c>
      <c r="D32" s="6"/>
    </row>
    <row r="33" ht="22.8" customHeight="1" spans="1:4">
      <c r="A33" s="7" t="s">
        <v>1231</v>
      </c>
      <c r="B33" s="7"/>
      <c r="C33" s="16">
        <v>107.529738</v>
      </c>
      <c r="D33" s="7"/>
    </row>
    <row r="34" ht="22.8" customHeight="1" spans="1:4">
      <c r="A34" s="6" t="s">
        <v>306</v>
      </c>
      <c r="B34" s="6"/>
      <c r="C34" s="15">
        <f>C35+C38</f>
        <v>1885</v>
      </c>
      <c r="D34" s="6"/>
    </row>
    <row r="35" ht="22.8" customHeight="1" spans="1:4">
      <c r="A35" s="6" t="s">
        <v>1232</v>
      </c>
      <c r="B35" s="6"/>
      <c r="C35" s="15">
        <v>1305</v>
      </c>
      <c r="D35" s="6"/>
    </row>
    <row r="36" ht="22.8" customHeight="1" spans="1:4">
      <c r="A36" s="7" t="s">
        <v>1233</v>
      </c>
      <c r="B36" s="7"/>
      <c r="C36" s="16">
        <v>5</v>
      </c>
      <c r="D36" s="7"/>
    </row>
    <row r="37" ht="22.8" customHeight="1" spans="1:4">
      <c r="A37" s="7" t="s">
        <v>1234</v>
      </c>
      <c r="B37" s="7"/>
      <c r="C37" s="16">
        <v>1300</v>
      </c>
      <c r="D37" s="7"/>
    </row>
    <row r="38" ht="22.8" customHeight="1" spans="1:4">
      <c r="A38" s="6" t="s">
        <v>1235</v>
      </c>
      <c r="B38" s="6"/>
      <c r="C38" s="18">
        <f>500+80</f>
        <v>580</v>
      </c>
      <c r="D38" s="6"/>
    </row>
    <row r="39" ht="22.8" customHeight="1" spans="1:4">
      <c r="A39" s="7" t="s">
        <v>1236</v>
      </c>
      <c r="B39" s="7"/>
      <c r="C39" s="16">
        <f>300+80</f>
        <v>380</v>
      </c>
      <c r="D39" s="7"/>
    </row>
    <row r="40" ht="22.8" customHeight="1" spans="1:4">
      <c r="A40" s="7" t="s">
        <v>1237</v>
      </c>
      <c r="B40" s="7"/>
      <c r="C40" s="16">
        <v>200</v>
      </c>
      <c r="D40" s="7"/>
    </row>
    <row r="41" ht="22.8" customHeight="1" spans="1:4">
      <c r="A41" s="6" t="s">
        <v>127</v>
      </c>
      <c r="B41" s="6"/>
      <c r="C41" s="19">
        <v>14477</v>
      </c>
      <c r="D41" s="6"/>
    </row>
    <row r="42" ht="22.8" customHeight="1" spans="1:4">
      <c r="A42" s="6" t="s">
        <v>1244</v>
      </c>
      <c r="B42" s="6"/>
      <c r="C42" s="19">
        <v>40</v>
      </c>
      <c r="D42" s="6"/>
    </row>
    <row r="43" ht="22.8" customHeight="1" spans="1:4">
      <c r="A43" s="7" t="s">
        <v>1245</v>
      </c>
      <c r="B43" s="7"/>
      <c r="C43" s="14">
        <v>40</v>
      </c>
      <c r="D43" s="7"/>
    </row>
    <row r="44" ht="22.8" customHeight="1" spans="1:4">
      <c r="A44" s="6" t="s">
        <v>1246</v>
      </c>
      <c r="B44" s="6"/>
      <c r="C44" s="19">
        <v>6781</v>
      </c>
      <c r="D44" s="6"/>
    </row>
    <row r="45" ht="22.8" customHeight="1" spans="1:4">
      <c r="A45" s="7" t="s">
        <v>1247</v>
      </c>
      <c r="B45" s="7"/>
      <c r="C45" s="14">
        <v>6781</v>
      </c>
      <c r="D45" s="7"/>
    </row>
    <row r="46" ht="22.8" customHeight="1" spans="1:4">
      <c r="A46" s="6" t="s">
        <v>1248</v>
      </c>
      <c r="B46" s="6"/>
      <c r="C46" s="19">
        <v>7656</v>
      </c>
      <c r="D46" s="6"/>
    </row>
    <row r="47" ht="22.8" customHeight="1" spans="1:4">
      <c r="A47" s="7" t="s">
        <v>1249</v>
      </c>
      <c r="B47" s="7"/>
      <c r="C47" s="14">
        <v>7656</v>
      </c>
      <c r="D47" s="7"/>
    </row>
    <row r="48" ht="22.8" customHeight="1" spans="1:4">
      <c r="A48" s="6" t="s">
        <v>1250</v>
      </c>
      <c r="B48" s="6"/>
      <c r="C48" s="19"/>
      <c r="D48" s="6"/>
    </row>
    <row r="49" ht="22.8" customHeight="1" spans="1:4">
      <c r="A49" s="6" t="s">
        <v>1251</v>
      </c>
      <c r="B49" s="6"/>
      <c r="C49" s="19"/>
      <c r="D49" s="6"/>
    </row>
    <row r="50" ht="22.8" customHeight="1" spans="1:4">
      <c r="A50" s="7" t="s">
        <v>1252</v>
      </c>
      <c r="B50" s="7"/>
      <c r="C50" s="14"/>
      <c r="D50" s="7"/>
    </row>
    <row r="51" ht="22.8" customHeight="1" spans="1:4">
      <c r="A51" s="6" t="s">
        <v>1112</v>
      </c>
      <c r="B51" s="6"/>
      <c r="C51" s="15">
        <f>C52</f>
        <v>6914</v>
      </c>
      <c r="D51" s="6"/>
    </row>
    <row r="52" ht="22.8" customHeight="1" spans="1:4">
      <c r="A52" s="6" t="s">
        <v>1238</v>
      </c>
      <c r="B52" s="6"/>
      <c r="C52" s="18">
        <f>6874+40</f>
        <v>6914</v>
      </c>
      <c r="D52" s="6"/>
    </row>
    <row r="53" ht="22.8" customHeight="1" spans="1:4">
      <c r="A53" s="7" t="s">
        <v>1239</v>
      </c>
      <c r="B53" s="7"/>
      <c r="C53" s="16">
        <f>6874+40</f>
        <v>6914</v>
      </c>
      <c r="D53" s="7"/>
    </row>
    <row r="54" ht="22.8" customHeight="1" spans="1:4">
      <c r="A54" s="5" t="s">
        <v>134</v>
      </c>
      <c r="B54" s="6"/>
      <c r="C54" s="20">
        <f>C8+C25+C28+C31+C34+C41+C51</f>
        <v>45213</v>
      </c>
      <c r="D54" s="6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"/>
    </sheetView>
  </sheetViews>
  <sheetFormatPr defaultColWidth="10" defaultRowHeight="13.5" outlineLevelRow="6" outlineLevelCol="3"/>
  <cols>
    <col min="1" max="1" width="51.2916666666667" customWidth="1"/>
    <col min="2" max="2" width="23.075" customWidth="1"/>
    <col min="3" max="3" width="19" customWidth="1"/>
    <col min="4" max="4" width="12.125" customWidth="1"/>
  </cols>
  <sheetData>
    <row r="1" ht="16.35" customHeight="1" spans="1:1">
      <c r="A1" s="1" t="s">
        <v>34</v>
      </c>
    </row>
    <row r="2" ht="22.4" customHeight="1" spans="1:4">
      <c r="A2" s="2" t="s">
        <v>35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1209</v>
      </c>
      <c r="B4" s="5" t="s">
        <v>1253</v>
      </c>
      <c r="C4" s="5" t="s">
        <v>52</v>
      </c>
      <c r="D4" s="5" t="s">
        <v>53</v>
      </c>
    </row>
    <row r="5" ht="26.05" customHeight="1" spans="1:4">
      <c r="A5" s="6"/>
      <c r="B5" s="6"/>
      <c r="C5" s="13">
        <v>0</v>
      </c>
      <c r="D5" s="6"/>
    </row>
    <row r="6" ht="26.05" customHeight="1" spans="1:4">
      <c r="A6" s="7"/>
      <c r="B6" s="7"/>
      <c r="C6" s="11"/>
      <c r="D6" s="7"/>
    </row>
    <row r="7" ht="22.8" customHeight="1" spans="1:4">
      <c r="A7" s="5" t="s">
        <v>1243</v>
      </c>
      <c r="B7" s="7"/>
      <c r="C7" s="10">
        <v>0</v>
      </c>
      <c r="D7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A1"/>
    </sheetView>
  </sheetViews>
  <sheetFormatPr defaultColWidth="10" defaultRowHeight="13.5" outlineLevelRow="5" outlineLevelCol="3"/>
  <cols>
    <col min="1" max="1" width="51.475" customWidth="1"/>
    <col min="2" max="2" width="21.8" customWidth="1"/>
    <col min="3" max="3" width="21.8916666666667" customWidth="1"/>
    <col min="4" max="4" width="12.0333333333333" customWidth="1"/>
  </cols>
  <sheetData>
    <row r="1" ht="16.35" customHeight="1" spans="1:1">
      <c r="A1" s="1" t="s">
        <v>36</v>
      </c>
    </row>
    <row r="2" ht="23.25" customHeight="1" spans="1:4">
      <c r="A2" s="2" t="s">
        <v>37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1254</v>
      </c>
      <c r="B4" s="5" t="s">
        <v>51</v>
      </c>
      <c r="C4" s="5" t="s">
        <v>52</v>
      </c>
      <c r="D4" s="5" t="s">
        <v>53</v>
      </c>
    </row>
    <row r="5" ht="26.05" customHeight="1" spans="1:4">
      <c r="A5" s="7"/>
      <c r="B5" s="7"/>
      <c r="C5" s="11"/>
      <c r="D5" s="7"/>
    </row>
    <row r="6" ht="22.8" customHeight="1" spans="1:4">
      <c r="A6" s="5" t="s">
        <v>1185</v>
      </c>
      <c r="B6" s="7"/>
      <c r="C6" s="10"/>
      <c r="D6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6" sqref="C6"/>
    </sheetView>
  </sheetViews>
  <sheetFormatPr defaultColWidth="10" defaultRowHeight="13.5" outlineLevelCol="2"/>
  <cols>
    <col min="1" max="1" width="48.3166666666667" customWidth="1"/>
    <col min="2" max="2" width="29.9916666666667" customWidth="1"/>
    <col min="3" max="3" width="31.35" customWidth="1"/>
  </cols>
  <sheetData>
    <row r="1" ht="16.35" customHeight="1" spans="1:1">
      <c r="A1" s="1" t="s">
        <v>38</v>
      </c>
    </row>
    <row r="2" ht="24.15" customHeight="1" spans="1:3">
      <c r="A2" s="2" t="s">
        <v>39</v>
      </c>
      <c r="B2" s="2"/>
      <c r="C2" s="2"/>
    </row>
    <row r="3" ht="19.8" customHeight="1" spans="1:3">
      <c r="A3" s="3"/>
      <c r="B3" s="4" t="s">
        <v>49</v>
      </c>
      <c r="C3" s="4"/>
    </row>
    <row r="4" ht="39.1" customHeight="1" spans="1:3">
      <c r="A4" s="5" t="s">
        <v>1187</v>
      </c>
      <c r="B4" s="5" t="s">
        <v>144</v>
      </c>
      <c r="C4" s="5" t="s">
        <v>1188</v>
      </c>
    </row>
    <row r="5" ht="22.8" customHeight="1" spans="1:3">
      <c r="A5" s="7" t="s">
        <v>1255</v>
      </c>
      <c r="B5" s="7"/>
      <c r="C5" s="7"/>
    </row>
    <row r="6" ht="22.8" customHeight="1" spans="1:3">
      <c r="A6" s="7" t="s">
        <v>1256</v>
      </c>
      <c r="B6" s="7"/>
      <c r="C6" s="7"/>
    </row>
    <row r="7" ht="22.8" customHeight="1" spans="1:3">
      <c r="A7" s="7" t="s">
        <v>1257</v>
      </c>
      <c r="B7" s="7"/>
      <c r="C7" s="7"/>
    </row>
    <row r="8" ht="22.8" customHeight="1" spans="1:3">
      <c r="A8" s="7" t="s">
        <v>1258</v>
      </c>
      <c r="B8" s="7"/>
      <c r="C8" s="7"/>
    </row>
    <row r="9" ht="22.8" customHeight="1" spans="1:3">
      <c r="A9" s="7" t="s">
        <v>1259</v>
      </c>
      <c r="B9" s="7"/>
      <c r="C9" s="7"/>
    </row>
    <row r="10" ht="22.8" customHeight="1" spans="1:3">
      <c r="A10" s="7" t="s">
        <v>1260</v>
      </c>
      <c r="B10" s="7"/>
      <c r="C10" s="7"/>
    </row>
    <row r="11" ht="22.8" customHeight="1" spans="1:3">
      <c r="A11" s="7" t="s">
        <v>1261</v>
      </c>
      <c r="B11" s="7"/>
      <c r="C11" s="7"/>
    </row>
  </sheetData>
  <mergeCells count="2">
    <mergeCell ref="A2:C2"/>
    <mergeCell ref="B3:C3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3.5" outlineLevelCol="3"/>
  <cols>
    <col min="1" max="1" width="34.1916666666667" customWidth="1"/>
    <col min="2" max="2" width="18.275" customWidth="1"/>
    <col min="3" max="3" width="21.2583333333333" customWidth="1"/>
    <col min="4" max="4" width="12.2083333333333" customWidth="1"/>
  </cols>
  <sheetData>
    <row r="1" ht="16.35" customHeight="1" spans="1:1">
      <c r="A1" s="1" t="s">
        <v>40</v>
      </c>
    </row>
    <row r="2" ht="22.4" customHeight="1" spans="1:4">
      <c r="A2" s="2" t="s">
        <v>41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1209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1199</v>
      </c>
      <c r="B5" s="7"/>
      <c r="C5" s="12">
        <v>30000</v>
      </c>
      <c r="D5" s="7"/>
    </row>
    <row r="6" ht="22.8" customHeight="1" spans="1:4">
      <c r="A6" s="6" t="s">
        <v>1262</v>
      </c>
      <c r="B6" s="7"/>
      <c r="C6" s="12">
        <v>30000</v>
      </c>
      <c r="D6" s="7"/>
    </row>
    <row r="7" ht="22.8" customHeight="1" spans="1:4">
      <c r="A7" s="7" t="s">
        <v>1263</v>
      </c>
      <c r="B7" s="7"/>
      <c r="C7" s="11">
        <v>30000</v>
      </c>
      <c r="D7" s="7"/>
    </row>
    <row r="8" ht="22.8" customHeight="1" spans="1:4">
      <c r="A8" s="5" t="s">
        <v>84</v>
      </c>
      <c r="B8" s="7"/>
      <c r="C8" s="10">
        <v>30000</v>
      </c>
      <c r="D8" s="7"/>
    </row>
    <row r="9" ht="22.8" customHeight="1" spans="1:4">
      <c r="A9" s="6" t="s">
        <v>86</v>
      </c>
      <c r="B9" s="7"/>
      <c r="C9" s="10">
        <v>125</v>
      </c>
      <c r="D9" s="7"/>
    </row>
    <row r="10" ht="22.8" customHeight="1" spans="1:4">
      <c r="A10" s="7" t="s">
        <v>1264</v>
      </c>
      <c r="B10" s="7"/>
      <c r="C10" s="11">
        <v>23</v>
      </c>
      <c r="D10" s="7"/>
    </row>
    <row r="11" ht="22.8" customHeight="1" spans="1:4">
      <c r="A11" s="7" t="s">
        <v>1265</v>
      </c>
      <c r="B11" s="7"/>
      <c r="C11" s="11">
        <v>102</v>
      </c>
      <c r="D11" s="7"/>
    </row>
    <row r="12" ht="22.8" customHeight="1" spans="1:4">
      <c r="A12" s="5" t="s">
        <v>95</v>
      </c>
      <c r="B12" s="7"/>
      <c r="C12" s="10">
        <v>30125</v>
      </c>
      <c r="D12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25" workbookViewId="0">
      <selection activeCell="C46" sqref="C46"/>
    </sheetView>
  </sheetViews>
  <sheetFormatPr defaultColWidth="10" defaultRowHeight="13.5" outlineLevelCol="5"/>
  <cols>
    <col min="1" max="1" width="46.1583333333333" customWidth="1"/>
    <col min="2" max="3" width="23.075" customWidth="1"/>
    <col min="4" max="4" width="11.125" customWidth="1"/>
    <col min="5" max="6" width="9.76666666666667" customWidth="1"/>
  </cols>
  <sheetData>
    <row r="1" ht="24.15" customHeight="1" spans="1:4">
      <c r="A1" s="115" t="s">
        <v>4</v>
      </c>
      <c r="B1" s="115"/>
      <c r="C1" s="115"/>
      <c r="D1" s="115"/>
    </row>
    <row r="2" ht="41.95" customHeight="1" spans="1:4">
      <c r="A2" s="22" t="s">
        <v>5</v>
      </c>
      <c r="B2" s="22"/>
      <c r="C2" s="22"/>
      <c r="D2" s="2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50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54</v>
      </c>
      <c r="B5" s="6"/>
      <c r="C5" s="13">
        <v>46000</v>
      </c>
      <c r="D5" s="6"/>
    </row>
    <row r="6" ht="22.8" customHeight="1" spans="1:4">
      <c r="A6" s="7" t="s">
        <v>55</v>
      </c>
      <c r="B6" s="7"/>
      <c r="C6" s="24">
        <v>14000</v>
      </c>
      <c r="D6" s="7"/>
    </row>
    <row r="7" ht="22.8" customHeight="1" spans="1:4">
      <c r="A7" s="7" t="s">
        <v>56</v>
      </c>
      <c r="B7" s="7"/>
      <c r="C7" s="24"/>
      <c r="D7" s="7"/>
    </row>
    <row r="8" ht="22.8" customHeight="1" spans="1:4">
      <c r="A8" s="7" t="s">
        <v>57</v>
      </c>
      <c r="B8" s="7"/>
      <c r="C8" s="24">
        <v>1623</v>
      </c>
      <c r="D8" s="7"/>
    </row>
    <row r="9" ht="22.8" customHeight="1" spans="1:6">
      <c r="A9" s="7" t="s">
        <v>58</v>
      </c>
      <c r="B9" s="7"/>
      <c r="C9" s="24"/>
      <c r="D9" s="7"/>
      <c r="F9" s="3"/>
    </row>
    <row r="10" ht="22.8" customHeight="1" spans="1:4">
      <c r="A10" s="7" t="s">
        <v>59</v>
      </c>
      <c r="B10" s="7"/>
      <c r="C10" s="24">
        <v>2200</v>
      </c>
      <c r="D10" s="7"/>
    </row>
    <row r="11" ht="22.8" customHeight="1" spans="1:4">
      <c r="A11" s="7" t="s">
        <v>60</v>
      </c>
      <c r="B11" s="7"/>
      <c r="C11" s="24">
        <v>500</v>
      </c>
      <c r="D11" s="7"/>
    </row>
    <row r="12" ht="22.8" customHeight="1" spans="1:4">
      <c r="A12" s="7" t="s">
        <v>61</v>
      </c>
      <c r="B12" s="7"/>
      <c r="C12" s="24">
        <v>1866</v>
      </c>
      <c r="D12" s="7"/>
    </row>
    <row r="13" ht="22.8" customHeight="1" spans="1:4">
      <c r="A13" s="7" t="s">
        <v>62</v>
      </c>
      <c r="B13" s="7"/>
      <c r="C13" s="24">
        <v>3000</v>
      </c>
      <c r="D13" s="7"/>
    </row>
    <row r="14" ht="22.8" customHeight="1" spans="1:4">
      <c r="A14" s="7" t="s">
        <v>63</v>
      </c>
      <c r="B14" s="7"/>
      <c r="C14" s="24">
        <v>3600</v>
      </c>
      <c r="D14" s="7"/>
    </row>
    <row r="15" ht="22.8" customHeight="1" spans="1:4">
      <c r="A15" s="7" t="s">
        <v>64</v>
      </c>
      <c r="B15" s="7"/>
      <c r="C15" s="24">
        <v>770</v>
      </c>
      <c r="D15" s="7"/>
    </row>
    <row r="16" ht="22.8" customHeight="1" spans="1:4">
      <c r="A16" s="7" t="s">
        <v>65</v>
      </c>
      <c r="B16" s="7"/>
      <c r="C16" s="24">
        <v>9721</v>
      </c>
      <c r="D16" s="7"/>
    </row>
    <row r="17" ht="22.8" customHeight="1" spans="1:4">
      <c r="A17" s="7" t="s">
        <v>66</v>
      </c>
      <c r="B17" s="7"/>
      <c r="C17" s="24">
        <v>600</v>
      </c>
      <c r="D17" s="7"/>
    </row>
    <row r="18" ht="22.8" customHeight="1" spans="1:4">
      <c r="A18" s="7" t="s">
        <v>67</v>
      </c>
      <c r="B18" s="7"/>
      <c r="C18" s="24"/>
      <c r="D18" s="7"/>
    </row>
    <row r="19" ht="22.8" customHeight="1" spans="1:4">
      <c r="A19" s="7" t="s">
        <v>68</v>
      </c>
      <c r="B19" s="7"/>
      <c r="C19" s="24"/>
      <c r="D19" s="7"/>
    </row>
    <row r="20" ht="22.8" customHeight="1" spans="1:4">
      <c r="A20" s="7" t="s">
        <v>69</v>
      </c>
      <c r="B20" s="7"/>
      <c r="C20" s="24"/>
      <c r="D20" s="7"/>
    </row>
    <row r="21" ht="22.8" customHeight="1" spans="1:4">
      <c r="A21" s="7" t="s">
        <v>70</v>
      </c>
      <c r="B21" s="7"/>
      <c r="C21" s="24">
        <v>4400</v>
      </c>
      <c r="D21" s="7"/>
    </row>
    <row r="22" ht="22.8" customHeight="1" spans="1:4">
      <c r="A22" s="7" t="s">
        <v>71</v>
      </c>
      <c r="B22" s="7"/>
      <c r="C22" s="24">
        <v>3600</v>
      </c>
      <c r="D22" s="7"/>
    </row>
    <row r="23" ht="22.8" customHeight="1" spans="1:4">
      <c r="A23" s="7" t="s">
        <v>72</v>
      </c>
      <c r="B23" s="7"/>
      <c r="C23" s="24">
        <v>100</v>
      </c>
      <c r="D23" s="7"/>
    </row>
    <row r="24" ht="22.8" customHeight="1" spans="1:4">
      <c r="A24" s="7" t="s">
        <v>73</v>
      </c>
      <c r="B24" s="7"/>
      <c r="C24" s="24">
        <v>20</v>
      </c>
      <c r="D24" s="7"/>
    </row>
    <row r="25" ht="22.8" customHeight="1" spans="1:4">
      <c r="A25" s="7" t="s">
        <v>74</v>
      </c>
      <c r="B25" s="7"/>
      <c r="C25" s="24"/>
      <c r="D25" s="7"/>
    </row>
    <row r="26" ht="22.8" customHeight="1" spans="1:4">
      <c r="A26" s="6" t="s">
        <v>75</v>
      </c>
      <c r="B26" s="7"/>
      <c r="C26" s="13">
        <v>23000</v>
      </c>
      <c r="D26" s="7"/>
    </row>
    <row r="27" ht="22.8" customHeight="1" spans="1:4">
      <c r="A27" s="7" t="s">
        <v>76</v>
      </c>
      <c r="B27" s="7"/>
      <c r="C27" s="24">
        <v>2900</v>
      </c>
      <c r="D27" s="7"/>
    </row>
    <row r="28" ht="22.8" customHeight="1" spans="1:4">
      <c r="A28" s="7" t="s">
        <v>77</v>
      </c>
      <c r="B28" s="7"/>
      <c r="C28" s="24">
        <v>1006</v>
      </c>
      <c r="D28" s="7"/>
    </row>
    <row r="29" ht="22.8" customHeight="1" spans="1:4">
      <c r="A29" s="7" t="s">
        <v>78</v>
      </c>
      <c r="B29" s="7"/>
      <c r="C29" s="24">
        <v>5136</v>
      </c>
      <c r="D29" s="7"/>
    </row>
    <row r="30" ht="22.8" customHeight="1" spans="1:4">
      <c r="A30" s="7" t="s">
        <v>79</v>
      </c>
      <c r="B30" s="7"/>
      <c r="C30" s="24"/>
      <c r="D30" s="7"/>
    </row>
    <row r="31" ht="22.8" customHeight="1" spans="1:4">
      <c r="A31" s="7" t="s">
        <v>80</v>
      </c>
      <c r="B31" s="7"/>
      <c r="C31" s="24">
        <v>12941</v>
      </c>
      <c r="D31" s="7"/>
    </row>
    <row r="32" ht="22.8" customHeight="1" spans="1:4">
      <c r="A32" s="7" t="s">
        <v>81</v>
      </c>
      <c r="B32" s="7"/>
      <c r="C32" s="24"/>
      <c r="D32" s="7"/>
    </row>
    <row r="33" ht="22.8" customHeight="1" spans="1:4">
      <c r="A33" s="7" t="s">
        <v>82</v>
      </c>
      <c r="B33" s="7"/>
      <c r="C33" s="24">
        <v>400</v>
      </c>
      <c r="D33" s="7"/>
    </row>
    <row r="34" ht="22.8" customHeight="1" spans="1:4">
      <c r="A34" s="7" t="s">
        <v>83</v>
      </c>
      <c r="B34" s="7"/>
      <c r="C34" s="24">
        <v>617</v>
      </c>
      <c r="D34" s="7"/>
    </row>
    <row r="35" ht="22.8" customHeight="1" spans="1:4">
      <c r="A35" s="5" t="s">
        <v>84</v>
      </c>
      <c r="B35" s="7"/>
      <c r="C35" s="13">
        <v>69000</v>
      </c>
      <c r="D35" s="7"/>
    </row>
    <row r="36" ht="22.8" customHeight="1" spans="1:4">
      <c r="A36" s="6" t="s">
        <v>85</v>
      </c>
      <c r="B36" s="6"/>
      <c r="C36" s="13"/>
      <c r="D36" s="7"/>
    </row>
    <row r="37" ht="22.8" customHeight="1" spans="1:4">
      <c r="A37" s="6" t="s">
        <v>86</v>
      </c>
      <c r="B37" s="6"/>
      <c r="C37" s="13">
        <f>SUM(C38:C42)</f>
        <v>199527</v>
      </c>
      <c r="D37" s="7"/>
    </row>
    <row r="38" ht="22.8" customHeight="1" spans="1:4">
      <c r="A38" s="7" t="s">
        <v>87</v>
      </c>
      <c r="B38" s="7"/>
      <c r="C38" s="24">
        <v>2369</v>
      </c>
      <c r="D38" s="7"/>
    </row>
    <row r="39" ht="22.8" customHeight="1" spans="1:4">
      <c r="A39" s="7" t="s">
        <v>88</v>
      </c>
      <c r="B39" s="7"/>
      <c r="C39" s="24">
        <v>97392</v>
      </c>
      <c r="D39" s="7"/>
    </row>
    <row r="40" ht="22.8" customHeight="1" spans="1:4">
      <c r="A40" s="7" t="s">
        <v>89</v>
      </c>
      <c r="B40" s="7"/>
      <c r="C40" s="24">
        <v>16797</v>
      </c>
      <c r="D40" s="7"/>
    </row>
    <row r="41" ht="22.8" customHeight="1" spans="1:4">
      <c r="A41" s="7" t="s">
        <v>90</v>
      </c>
      <c r="B41" s="7"/>
      <c r="C41" s="24">
        <v>46188</v>
      </c>
      <c r="D41" s="7"/>
    </row>
    <row r="42" ht="22.8" customHeight="1" spans="1:4">
      <c r="A42" s="7" t="s">
        <v>91</v>
      </c>
      <c r="B42" s="7"/>
      <c r="C42" s="24">
        <v>36781</v>
      </c>
      <c r="D42" s="7"/>
    </row>
    <row r="43" ht="22.8" customHeight="1" spans="1:4">
      <c r="A43" s="7" t="s">
        <v>92</v>
      </c>
      <c r="B43" s="7"/>
      <c r="C43" s="24"/>
      <c r="D43" s="7"/>
    </row>
    <row r="44" ht="22.8" customHeight="1" spans="1:4">
      <c r="A44" s="7" t="s">
        <v>93</v>
      </c>
      <c r="B44" s="7"/>
      <c r="C44" s="24"/>
      <c r="D44" s="7"/>
    </row>
    <row r="45" ht="22.8" customHeight="1" spans="1:4">
      <c r="A45" s="7" t="s">
        <v>94</v>
      </c>
      <c r="B45" s="7"/>
      <c r="C45" s="24"/>
      <c r="D45" s="7"/>
    </row>
    <row r="46" ht="22.8" customHeight="1" spans="1:4">
      <c r="A46" s="5" t="s">
        <v>95</v>
      </c>
      <c r="B46" s="7"/>
      <c r="C46" s="13">
        <f>SUM(C37,C35)</f>
        <v>268527</v>
      </c>
      <c r="D46" s="7"/>
    </row>
  </sheetData>
  <mergeCells count="3">
    <mergeCell ref="A1:D1"/>
    <mergeCell ref="A2:D2"/>
    <mergeCell ref="C3:D3"/>
  </mergeCells>
  <pageMargins left="0.75" right="0.75" top="0.26875" bottom="0.26875" header="0" footer="0"/>
  <pageSetup paperSize="8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"/>
    </sheetView>
  </sheetViews>
  <sheetFormatPr defaultColWidth="10" defaultRowHeight="13.5" outlineLevelCol="3"/>
  <cols>
    <col min="1" max="1" width="42.6083333333333" customWidth="1"/>
    <col min="2" max="2" width="18.725" customWidth="1"/>
    <col min="3" max="3" width="19.675" customWidth="1"/>
    <col min="4" max="4" width="10.7666666666667" customWidth="1"/>
  </cols>
  <sheetData>
    <row r="1" ht="16.35" customHeight="1" spans="1:1">
      <c r="A1" s="1" t="s">
        <v>43</v>
      </c>
    </row>
    <row r="2" ht="22.4" customHeight="1" spans="1:4">
      <c r="A2" s="2" t="s">
        <v>44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1266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1267</v>
      </c>
      <c r="B5" s="7"/>
      <c r="C5" s="8">
        <v>29.904</v>
      </c>
      <c r="D5" s="7"/>
    </row>
    <row r="6" ht="22.8" customHeight="1" spans="1:4">
      <c r="A6" s="7" t="s">
        <v>1268</v>
      </c>
      <c r="B6" s="7"/>
      <c r="C6" s="9">
        <v>29.904</v>
      </c>
      <c r="D6" s="7"/>
    </row>
    <row r="7" ht="22.8" customHeight="1" spans="1:4">
      <c r="A7" s="6" t="s">
        <v>1269</v>
      </c>
      <c r="B7" s="7"/>
      <c r="C7" s="8">
        <v>72.096</v>
      </c>
      <c r="D7" s="7"/>
    </row>
    <row r="8" ht="22.8" customHeight="1" spans="1:4">
      <c r="A8" s="7" t="s">
        <v>1270</v>
      </c>
      <c r="B8" s="7"/>
      <c r="C8" s="9">
        <v>72.096</v>
      </c>
      <c r="D8" s="7"/>
    </row>
    <row r="9" ht="22.8" customHeight="1" spans="1:4">
      <c r="A9" s="5" t="s">
        <v>125</v>
      </c>
      <c r="B9" s="7"/>
      <c r="C9" s="10">
        <v>102</v>
      </c>
      <c r="D9" s="7"/>
    </row>
    <row r="10" ht="22.8" customHeight="1" spans="1:4">
      <c r="A10" s="6" t="s">
        <v>127</v>
      </c>
      <c r="B10" s="7"/>
      <c r="C10" s="10">
        <v>30023</v>
      </c>
      <c r="D10" s="7"/>
    </row>
    <row r="11" ht="22.8" customHeight="1" spans="1:4">
      <c r="A11" s="7" t="s">
        <v>1271</v>
      </c>
      <c r="B11" s="7"/>
      <c r="C11" s="11">
        <v>30000</v>
      </c>
      <c r="D11" s="7"/>
    </row>
    <row r="12" ht="22.8" customHeight="1" spans="1:4">
      <c r="A12" s="7" t="s">
        <v>1248</v>
      </c>
      <c r="B12" s="7"/>
      <c r="C12" s="11">
        <v>23</v>
      </c>
      <c r="D12" s="7"/>
    </row>
    <row r="13" ht="22.8" customHeight="1" spans="1:4">
      <c r="A13" s="5" t="s">
        <v>134</v>
      </c>
      <c r="B13" s="7"/>
      <c r="C13" s="10">
        <v>30125</v>
      </c>
      <c r="D13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3.5" outlineLevelCol="3"/>
  <cols>
    <col min="1" max="1" width="34.1916666666667" customWidth="1"/>
    <col min="2" max="2" width="18.275" customWidth="1"/>
    <col min="3" max="3" width="21.2583333333333" customWidth="1"/>
    <col min="4" max="4" width="11.3083333333333" customWidth="1"/>
  </cols>
  <sheetData>
    <row r="1" ht="16.35" customHeight="1" spans="1:1">
      <c r="A1" s="1" t="s">
        <v>45</v>
      </c>
    </row>
    <row r="2" ht="23.25" customHeight="1" spans="1:4">
      <c r="A2" s="2" t="s">
        <v>46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1209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1199</v>
      </c>
      <c r="B5" s="7"/>
      <c r="C5" s="12">
        <v>30000</v>
      </c>
      <c r="D5" s="7"/>
    </row>
    <row r="6" ht="22.8" customHeight="1" spans="1:4">
      <c r="A6" s="6" t="s">
        <v>1262</v>
      </c>
      <c r="B6" s="7"/>
      <c r="C6" s="12">
        <v>30000</v>
      </c>
      <c r="D6" s="7"/>
    </row>
    <row r="7" ht="22.8" customHeight="1" spans="1:4">
      <c r="A7" s="7" t="s">
        <v>1263</v>
      </c>
      <c r="B7" s="7"/>
      <c r="C7" s="11">
        <v>30000</v>
      </c>
      <c r="D7" s="7"/>
    </row>
    <row r="8" ht="22.8" customHeight="1" spans="1:4">
      <c r="A8" s="5" t="s">
        <v>84</v>
      </c>
      <c r="B8" s="7"/>
      <c r="C8" s="10">
        <v>30000</v>
      </c>
      <c r="D8" s="7"/>
    </row>
    <row r="9" ht="22.8" customHeight="1" spans="1:4">
      <c r="A9" s="7" t="s">
        <v>86</v>
      </c>
      <c r="B9" s="7"/>
      <c r="C9" s="9">
        <v>125</v>
      </c>
      <c r="D9" s="7"/>
    </row>
    <row r="10" ht="22.8" customHeight="1" spans="1:4">
      <c r="A10" s="7" t="s">
        <v>1264</v>
      </c>
      <c r="B10" s="7"/>
      <c r="C10" s="11">
        <v>23</v>
      </c>
      <c r="D10" s="7"/>
    </row>
    <row r="11" ht="22.8" customHeight="1" spans="1:4">
      <c r="A11" s="7" t="s">
        <v>1265</v>
      </c>
      <c r="B11" s="7"/>
      <c r="C11" s="11">
        <v>102</v>
      </c>
      <c r="D11" s="7"/>
    </row>
    <row r="12" ht="22.8" customHeight="1" spans="1:4">
      <c r="A12" s="5" t="s">
        <v>95</v>
      </c>
      <c r="B12" s="7"/>
      <c r="C12" s="10">
        <v>30125</v>
      </c>
      <c r="D12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F12" sqref="F12"/>
    </sheetView>
  </sheetViews>
  <sheetFormatPr defaultColWidth="10" defaultRowHeight="13.5" outlineLevelCol="3"/>
  <cols>
    <col min="1" max="1" width="42.6083333333333" customWidth="1"/>
    <col min="2" max="2" width="18.725" customWidth="1"/>
    <col min="3" max="3" width="19.675" customWidth="1"/>
    <col min="4" max="4" width="10.7666666666667" customWidth="1"/>
  </cols>
  <sheetData>
    <row r="1" ht="16.35" customHeight="1" spans="1:1">
      <c r="A1" s="1" t="s">
        <v>47</v>
      </c>
    </row>
    <row r="2" ht="21.55" customHeight="1" spans="1:4">
      <c r="A2" s="2" t="s">
        <v>48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1266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1267</v>
      </c>
      <c r="B5" s="7"/>
      <c r="C5" s="8">
        <v>29.904</v>
      </c>
      <c r="D5" s="7"/>
    </row>
    <row r="6" ht="22.8" customHeight="1" spans="1:4">
      <c r="A6" s="7" t="s">
        <v>1268</v>
      </c>
      <c r="B6" s="7"/>
      <c r="C6" s="9">
        <v>29.904</v>
      </c>
      <c r="D6" s="7"/>
    </row>
    <row r="7" ht="22.8" customHeight="1" spans="1:4">
      <c r="A7" s="6" t="s">
        <v>1269</v>
      </c>
      <c r="B7" s="7"/>
      <c r="C7" s="8">
        <v>72.096</v>
      </c>
      <c r="D7" s="7"/>
    </row>
    <row r="8" ht="22.8" customHeight="1" spans="1:4">
      <c r="A8" s="7" t="s">
        <v>1270</v>
      </c>
      <c r="B8" s="7"/>
      <c r="C8" s="9">
        <v>72.096</v>
      </c>
      <c r="D8" s="7"/>
    </row>
    <row r="9" ht="22.8" customHeight="1" spans="1:4">
      <c r="A9" s="5" t="s">
        <v>125</v>
      </c>
      <c r="B9" s="7"/>
      <c r="C9" s="10">
        <v>102</v>
      </c>
      <c r="D9" s="7"/>
    </row>
    <row r="10" ht="22.8" customHeight="1" spans="1:4">
      <c r="A10" s="6" t="s">
        <v>127</v>
      </c>
      <c r="B10" s="7"/>
      <c r="C10" s="10">
        <v>30023</v>
      </c>
      <c r="D10" s="7"/>
    </row>
    <row r="11" ht="22.8" customHeight="1" spans="1:4">
      <c r="A11" s="7" t="s">
        <v>1271</v>
      </c>
      <c r="B11" s="7"/>
      <c r="C11" s="11">
        <v>30000</v>
      </c>
      <c r="D11" s="7"/>
    </row>
    <row r="12" ht="22.8" customHeight="1" spans="1:4">
      <c r="A12" s="7" t="s">
        <v>1248</v>
      </c>
      <c r="B12" s="7"/>
      <c r="C12" s="11">
        <v>23</v>
      </c>
      <c r="D12" s="7"/>
    </row>
    <row r="13" ht="22.8" customHeight="1" spans="1:4">
      <c r="A13" s="5" t="s">
        <v>134</v>
      </c>
      <c r="B13" s="7"/>
      <c r="C13" s="10">
        <v>30125</v>
      </c>
      <c r="D13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C11" sqref="C11"/>
    </sheetView>
  </sheetViews>
  <sheetFormatPr defaultColWidth="10" defaultRowHeight="13.5" outlineLevelCol="3"/>
  <cols>
    <col min="1" max="1" width="51.2916666666667" customWidth="1"/>
    <col min="2" max="2" width="23.075" customWidth="1"/>
    <col min="3" max="3" width="21.3083333333333" customWidth="1"/>
    <col min="4" max="4" width="10.9416666666667" customWidth="1"/>
  </cols>
  <sheetData>
    <row r="1" ht="16.35" customHeight="1" spans="1:1">
      <c r="A1" s="1" t="s">
        <v>7</v>
      </c>
    </row>
    <row r="2" ht="41.95" customHeight="1" spans="1:4">
      <c r="A2" s="22" t="s">
        <v>8</v>
      </c>
      <c r="B2" s="22"/>
      <c r="C2" s="22"/>
      <c r="D2" s="2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2.8" customHeight="1" spans="1:4">
      <c r="A5" s="7" t="s">
        <v>97</v>
      </c>
      <c r="B5" s="7"/>
      <c r="C5" s="24">
        <v>23587</v>
      </c>
      <c r="D5" s="7"/>
    </row>
    <row r="6" ht="22.8" customHeight="1" spans="1:4">
      <c r="A6" s="7" t="s">
        <v>98</v>
      </c>
      <c r="B6" s="7"/>
      <c r="C6" s="24">
        <v>0</v>
      </c>
      <c r="D6" s="7"/>
    </row>
    <row r="7" ht="22.8" customHeight="1" spans="1:4">
      <c r="A7" s="7" t="s">
        <v>99</v>
      </c>
      <c r="B7" s="7"/>
      <c r="C7" s="24">
        <v>0</v>
      </c>
      <c r="D7" s="7"/>
    </row>
    <row r="8" ht="22.8" customHeight="1" spans="1:4">
      <c r="A8" s="7" t="s">
        <v>100</v>
      </c>
      <c r="B8" s="7"/>
      <c r="C8" s="24">
        <v>10207</v>
      </c>
      <c r="D8" s="7"/>
    </row>
    <row r="9" ht="22.8" customHeight="1" spans="1:4">
      <c r="A9" s="7" t="s">
        <v>101</v>
      </c>
      <c r="B9" s="7"/>
      <c r="C9" s="24">
        <v>34608</v>
      </c>
      <c r="D9" s="7"/>
    </row>
    <row r="10" ht="22.8" customHeight="1" spans="1:4">
      <c r="A10" s="7" t="s">
        <v>102</v>
      </c>
      <c r="B10" s="7"/>
      <c r="C10" s="24">
        <v>8653</v>
      </c>
      <c r="D10" s="7"/>
    </row>
    <row r="11" ht="22.8" customHeight="1" spans="1:4">
      <c r="A11" s="7" t="s">
        <v>103</v>
      </c>
      <c r="B11" s="7"/>
      <c r="C11" s="24">
        <v>2803</v>
      </c>
      <c r="D11" s="7"/>
    </row>
    <row r="12" ht="22.8" customHeight="1" spans="1:4">
      <c r="A12" s="7" t="s">
        <v>104</v>
      </c>
      <c r="B12" s="7"/>
      <c r="C12" s="24">
        <v>32151</v>
      </c>
      <c r="D12" s="7"/>
    </row>
    <row r="13" ht="22.8" customHeight="1" spans="1:4">
      <c r="A13" s="7" t="s">
        <v>105</v>
      </c>
      <c r="B13" s="7"/>
      <c r="C13" s="24"/>
      <c r="D13" s="7"/>
    </row>
    <row r="14" ht="22.8" customHeight="1" spans="1:4">
      <c r="A14" s="7" t="s">
        <v>106</v>
      </c>
      <c r="B14" s="7"/>
      <c r="C14" s="24">
        <v>12977</v>
      </c>
      <c r="D14" s="7"/>
    </row>
    <row r="15" ht="22.8" customHeight="1" spans="1:4">
      <c r="A15" s="7" t="s">
        <v>107</v>
      </c>
      <c r="B15" s="7"/>
      <c r="C15" s="24">
        <v>7824</v>
      </c>
      <c r="D15" s="7"/>
    </row>
    <row r="16" ht="22.8" customHeight="1" spans="1:4">
      <c r="A16" s="7" t="s">
        <v>108</v>
      </c>
      <c r="B16" s="7"/>
      <c r="C16" s="24">
        <v>5297</v>
      </c>
      <c r="D16" s="7"/>
    </row>
    <row r="17" ht="22.8" customHeight="1" spans="1:4">
      <c r="A17" s="7" t="s">
        <v>109</v>
      </c>
      <c r="B17" s="7"/>
      <c r="C17" s="24">
        <v>51184</v>
      </c>
      <c r="D17" s="7"/>
    </row>
    <row r="18" ht="22.8" customHeight="1" spans="1:4">
      <c r="A18" s="7" t="s">
        <v>110</v>
      </c>
      <c r="B18" s="7"/>
      <c r="C18" s="24">
        <v>6807</v>
      </c>
      <c r="D18" s="7"/>
    </row>
    <row r="19" ht="22.8" customHeight="1" spans="1:4">
      <c r="A19" s="7" t="s">
        <v>111</v>
      </c>
      <c r="B19" s="7"/>
      <c r="C19" s="24">
        <v>3803</v>
      </c>
      <c r="D19" s="7"/>
    </row>
    <row r="20" ht="22.8" customHeight="1" spans="1:4">
      <c r="A20" s="7" t="s">
        <v>112</v>
      </c>
      <c r="B20" s="7"/>
      <c r="C20" s="24">
        <v>722</v>
      </c>
      <c r="D20" s="7"/>
    </row>
    <row r="21" ht="22.8" customHeight="1" spans="1:4">
      <c r="A21" s="7" t="s">
        <v>113</v>
      </c>
      <c r="B21" s="7"/>
      <c r="C21" s="24">
        <v>60</v>
      </c>
      <c r="D21" s="7"/>
    </row>
    <row r="22" ht="22.8" customHeight="1" spans="1:4">
      <c r="A22" s="7" t="s">
        <v>114</v>
      </c>
      <c r="B22" s="7"/>
      <c r="C22" s="24">
        <v>0</v>
      </c>
      <c r="D22" s="7"/>
    </row>
    <row r="23" ht="22.8" customHeight="1" spans="1:4">
      <c r="A23" s="7" t="s">
        <v>115</v>
      </c>
      <c r="B23" s="7"/>
      <c r="C23" s="24">
        <v>2556</v>
      </c>
      <c r="D23" s="7"/>
    </row>
    <row r="24" ht="22.8" customHeight="1" spans="1:4">
      <c r="A24" s="7" t="s">
        <v>116</v>
      </c>
      <c r="B24" s="7"/>
      <c r="C24" s="24">
        <v>7176</v>
      </c>
      <c r="D24" s="7"/>
    </row>
    <row r="25" ht="22.8" customHeight="1" spans="1:4">
      <c r="A25" s="7" t="s">
        <v>117</v>
      </c>
      <c r="B25" s="7"/>
      <c r="C25" s="24">
        <v>106</v>
      </c>
      <c r="D25" s="7"/>
    </row>
    <row r="26" ht="22.8" customHeight="1" spans="1:4">
      <c r="A26" s="7" t="s">
        <v>118</v>
      </c>
      <c r="B26" s="7"/>
      <c r="C26" s="24"/>
      <c r="D26" s="7"/>
    </row>
    <row r="27" ht="22.8" customHeight="1" spans="1:4">
      <c r="A27" s="7" t="s">
        <v>119</v>
      </c>
      <c r="B27" s="7"/>
      <c r="C27" s="24">
        <v>2053</v>
      </c>
      <c r="D27" s="7"/>
    </row>
    <row r="28" ht="22.8" customHeight="1" spans="1:4">
      <c r="A28" s="7" t="s">
        <v>120</v>
      </c>
      <c r="B28" s="7"/>
      <c r="C28" s="24">
        <v>2270</v>
      </c>
      <c r="D28" s="7"/>
    </row>
    <row r="29" ht="22.8" customHeight="1" spans="1:4">
      <c r="A29" s="7" t="s">
        <v>121</v>
      </c>
      <c r="B29" s="7"/>
      <c r="C29" s="24">
        <v>0</v>
      </c>
      <c r="D29" s="7"/>
    </row>
    <row r="30" ht="22.8" customHeight="1" spans="1:4">
      <c r="A30" s="7" t="s">
        <v>122</v>
      </c>
      <c r="B30" s="7"/>
      <c r="C30" s="24">
        <v>4957</v>
      </c>
      <c r="D30" s="7"/>
    </row>
    <row r="31" ht="22.8" customHeight="1" spans="1:4">
      <c r="A31" s="7" t="s">
        <v>123</v>
      </c>
      <c r="B31" s="7"/>
      <c r="C31" s="24">
        <v>0</v>
      </c>
      <c r="D31" s="7"/>
    </row>
    <row r="32" ht="22.8" customHeight="1" spans="1:4">
      <c r="A32" s="7" t="s">
        <v>124</v>
      </c>
      <c r="B32" s="7"/>
      <c r="C32" s="24"/>
      <c r="D32" s="7"/>
    </row>
    <row r="33" ht="22.8" customHeight="1" spans="1:4">
      <c r="A33" s="5" t="s">
        <v>125</v>
      </c>
      <c r="B33" s="7"/>
      <c r="C33" s="23">
        <f>SUM(C5:C32)</f>
        <v>219801</v>
      </c>
      <c r="D33" s="7"/>
    </row>
    <row r="34" ht="22.8" customHeight="1" spans="1:4">
      <c r="A34" s="6" t="s">
        <v>126</v>
      </c>
      <c r="B34" s="6"/>
      <c r="C34" s="13">
        <v>2455</v>
      </c>
      <c r="D34" s="7"/>
    </row>
    <row r="35" ht="22.8" customHeight="1" spans="1:4">
      <c r="A35" s="6" t="s">
        <v>127</v>
      </c>
      <c r="B35" s="6"/>
      <c r="C35" s="23">
        <f>SUM(C36:C41)</f>
        <v>46271</v>
      </c>
      <c r="D35" s="7"/>
    </row>
    <row r="36" ht="22.8" customHeight="1" spans="1:4">
      <c r="A36" s="7" t="s">
        <v>128</v>
      </c>
      <c r="B36" s="7"/>
      <c r="C36" s="24">
        <v>3032</v>
      </c>
      <c r="D36" s="7"/>
    </row>
    <row r="37" ht="22.8" customHeight="1" spans="1:4">
      <c r="A37" s="7" t="s">
        <v>129</v>
      </c>
      <c r="B37" s="7"/>
      <c r="C37" s="24">
        <v>2874</v>
      </c>
      <c r="D37" s="7"/>
    </row>
    <row r="38" ht="22.8" customHeight="1" spans="1:4">
      <c r="A38" s="7" t="s">
        <v>130</v>
      </c>
      <c r="B38" s="7"/>
      <c r="C38" s="24">
        <v>40365</v>
      </c>
      <c r="D38" s="7"/>
    </row>
    <row r="39" ht="22.8" customHeight="1" spans="1:4">
      <c r="A39" s="7" t="s">
        <v>131</v>
      </c>
      <c r="B39" s="7"/>
      <c r="C39" s="24"/>
      <c r="D39" s="7"/>
    </row>
    <row r="40" ht="22.8" customHeight="1" spans="1:4">
      <c r="A40" s="7" t="s">
        <v>132</v>
      </c>
      <c r="B40" s="7"/>
      <c r="C40" s="24"/>
      <c r="D40" s="7"/>
    </row>
    <row r="41" ht="22.8" customHeight="1" spans="1:4">
      <c r="A41" s="7" t="s">
        <v>133</v>
      </c>
      <c r="B41" s="7"/>
      <c r="C41" s="24"/>
      <c r="D41" s="7"/>
    </row>
    <row r="42" ht="22.8" customHeight="1" spans="1:4">
      <c r="A42" s="5" t="s">
        <v>134</v>
      </c>
      <c r="B42" s="7"/>
      <c r="C42" s="13">
        <f>SUM(C35,C34,C33)</f>
        <v>268527</v>
      </c>
      <c r="D42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opLeftCell="A27" workbookViewId="0">
      <selection activeCell="D43" sqref="D43"/>
    </sheetView>
  </sheetViews>
  <sheetFormatPr defaultColWidth="10" defaultRowHeight="13.5" outlineLevelCol="3"/>
  <cols>
    <col min="1" max="1" width="46.1583333333333" customWidth="1"/>
    <col min="2" max="3" width="23.075" customWidth="1"/>
    <col min="4" max="4" width="10.675" customWidth="1"/>
  </cols>
  <sheetData>
    <row r="1" ht="16.35" customHeight="1" spans="1:4">
      <c r="A1" s="115" t="s">
        <v>9</v>
      </c>
      <c r="B1" s="115"/>
      <c r="C1" s="115"/>
      <c r="D1" s="115"/>
    </row>
    <row r="2" ht="39.1" customHeight="1" spans="1:4">
      <c r="A2" s="22" t="s">
        <v>10</v>
      </c>
      <c r="B2" s="22"/>
      <c r="C2" s="22"/>
      <c r="D2" s="22"/>
    </row>
    <row r="3" ht="20.7" customHeight="1" spans="1:4">
      <c r="A3" s="3"/>
      <c r="B3" s="3"/>
      <c r="C3" s="4" t="s">
        <v>49</v>
      </c>
      <c r="D3" s="4"/>
    </row>
    <row r="4" ht="39.1" customHeight="1" spans="1:4">
      <c r="A4" s="5" t="s">
        <v>50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54</v>
      </c>
      <c r="B5" s="6"/>
      <c r="C5" s="13">
        <v>46000</v>
      </c>
      <c r="D5" s="6"/>
    </row>
    <row r="6" ht="22.8" customHeight="1" spans="1:4">
      <c r="A6" s="7" t="s">
        <v>55</v>
      </c>
      <c r="B6" s="7"/>
      <c r="C6" s="24">
        <v>14000</v>
      </c>
      <c r="D6" s="7"/>
    </row>
    <row r="7" ht="22.8" customHeight="1" spans="1:4">
      <c r="A7" s="7" t="s">
        <v>56</v>
      </c>
      <c r="B7" s="7"/>
      <c r="C7" s="24"/>
      <c r="D7" s="7"/>
    </row>
    <row r="8" ht="22.8" customHeight="1" spans="1:4">
      <c r="A8" s="7" t="s">
        <v>57</v>
      </c>
      <c r="B8" s="7"/>
      <c r="C8" s="24">
        <v>1623</v>
      </c>
      <c r="D8" s="7"/>
    </row>
    <row r="9" ht="22.8" customHeight="1" spans="1:4">
      <c r="A9" s="7" t="s">
        <v>58</v>
      </c>
      <c r="B9" s="7"/>
      <c r="C9" s="24"/>
      <c r="D9" s="7"/>
    </row>
    <row r="10" ht="22.8" customHeight="1" spans="1:4">
      <c r="A10" s="7" t="s">
        <v>59</v>
      </c>
      <c r="B10" s="7"/>
      <c r="C10" s="24">
        <v>2200</v>
      </c>
      <c r="D10" s="7"/>
    </row>
    <row r="11" ht="22.8" customHeight="1" spans="1:4">
      <c r="A11" s="7" t="s">
        <v>60</v>
      </c>
      <c r="B11" s="7"/>
      <c r="C11" s="24">
        <v>500</v>
      </c>
      <c r="D11" s="7"/>
    </row>
    <row r="12" ht="22.8" customHeight="1" spans="1:4">
      <c r="A12" s="7" t="s">
        <v>61</v>
      </c>
      <c r="B12" s="7"/>
      <c r="C12" s="24">
        <v>1866</v>
      </c>
      <c r="D12" s="7"/>
    </row>
    <row r="13" ht="22.8" customHeight="1" spans="1:4">
      <c r="A13" s="7" t="s">
        <v>62</v>
      </c>
      <c r="B13" s="7"/>
      <c r="C13" s="24">
        <v>3000</v>
      </c>
      <c r="D13" s="7"/>
    </row>
    <row r="14" ht="22.8" customHeight="1" spans="1:4">
      <c r="A14" s="7" t="s">
        <v>63</v>
      </c>
      <c r="B14" s="7"/>
      <c r="C14" s="24">
        <v>3600</v>
      </c>
      <c r="D14" s="7"/>
    </row>
    <row r="15" ht="22.8" customHeight="1" spans="1:4">
      <c r="A15" s="7" t="s">
        <v>64</v>
      </c>
      <c r="B15" s="7"/>
      <c r="C15" s="24">
        <v>770</v>
      </c>
      <c r="D15" s="7"/>
    </row>
    <row r="16" ht="22.8" customHeight="1" spans="1:4">
      <c r="A16" s="7" t="s">
        <v>65</v>
      </c>
      <c r="B16" s="7"/>
      <c r="C16" s="24">
        <v>9721</v>
      </c>
      <c r="D16" s="7"/>
    </row>
    <row r="17" ht="22.8" customHeight="1" spans="1:4">
      <c r="A17" s="7" t="s">
        <v>66</v>
      </c>
      <c r="B17" s="7"/>
      <c r="C17" s="24">
        <v>600</v>
      </c>
      <c r="D17" s="7"/>
    </row>
    <row r="18" ht="22.8" customHeight="1" spans="1:4">
      <c r="A18" s="7" t="s">
        <v>67</v>
      </c>
      <c r="B18" s="7"/>
      <c r="C18" s="24"/>
      <c r="D18" s="7"/>
    </row>
    <row r="19" ht="22.8" customHeight="1" spans="1:4">
      <c r="A19" s="7" t="s">
        <v>68</v>
      </c>
      <c r="B19" s="7"/>
      <c r="C19" s="24"/>
      <c r="D19" s="7"/>
    </row>
    <row r="20" ht="22.8" customHeight="1" spans="1:4">
      <c r="A20" s="7" t="s">
        <v>69</v>
      </c>
      <c r="B20" s="7"/>
      <c r="C20" s="24"/>
      <c r="D20" s="7"/>
    </row>
    <row r="21" ht="22.8" customHeight="1" spans="1:4">
      <c r="A21" s="7" t="s">
        <v>70</v>
      </c>
      <c r="B21" s="7"/>
      <c r="C21" s="24">
        <v>4400</v>
      </c>
      <c r="D21" s="7"/>
    </row>
    <row r="22" ht="22.8" customHeight="1" spans="1:4">
      <c r="A22" s="7" t="s">
        <v>71</v>
      </c>
      <c r="B22" s="7"/>
      <c r="C22" s="24">
        <v>3600</v>
      </c>
      <c r="D22" s="7"/>
    </row>
    <row r="23" ht="22.8" customHeight="1" spans="1:4">
      <c r="A23" s="7" t="s">
        <v>72</v>
      </c>
      <c r="B23" s="7"/>
      <c r="C23" s="24">
        <v>100</v>
      </c>
      <c r="D23" s="7"/>
    </row>
    <row r="24" ht="22.8" customHeight="1" spans="1:4">
      <c r="A24" s="7" t="s">
        <v>73</v>
      </c>
      <c r="B24" s="7"/>
      <c r="C24" s="24">
        <v>20</v>
      </c>
      <c r="D24" s="7"/>
    </row>
    <row r="25" ht="22.8" customHeight="1" spans="1:4">
      <c r="A25" s="7" t="s">
        <v>74</v>
      </c>
      <c r="B25" s="7"/>
      <c r="C25" s="24"/>
      <c r="D25" s="7"/>
    </row>
    <row r="26" ht="22.8" customHeight="1" spans="1:4">
      <c r="A26" s="6" t="s">
        <v>75</v>
      </c>
      <c r="B26" s="7"/>
      <c r="C26" s="13">
        <v>23000</v>
      </c>
      <c r="D26" s="7"/>
    </row>
    <row r="27" ht="22.8" customHeight="1" spans="1:4">
      <c r="A27" s="7" t="s">
        <v>76</v>
      </c>
      <c r="B27" s="7"/>
      <c r="C27" s="24">
        <v>2900</v>
      </c>
      <c r="D27" s="7"/>
    </row>
    <row r="28" ht="22.8" customHeight="1" spans="1:4">
      <c r="A28" s="7" t="s">
        <v>77</v>
      </c>
      <c r="B28" s="7"/>
      <c r="C28" s="24">
        <v>1006</v>
      </c>
      <c r="D28" s="7"/>
    </row>
    <row r="29" ht="22.8" customHeight="1" spans="1:4">
      <c r="A29" s="7" t="s">
        <v>78</v>
      </c>
      <c r="B29" s="7"/>
      <c r="C29" s="24">
        <v>5136</v>
      </c>
      <c r="D29" s="7"/>
    </row>
    <row r="30" ht="22.8" customHeight="1" spans="1:4">
      <c r="A30" s="7" t="s">
        <v>79</v>
      </c>
      <c r="B30" s="7"/>
      <c r="C30" s="24"/>
      <c r="D30" s="7"/>
    </row>
    <row r="31" ht="22.8" customHeight="1" spans="1:4">
      <c r="A31" s="7" t="s">
        <v>80</v>
      </c>
      <c r="B31" s="7"/>
      <c r="C31" s="24">
        <v>12941</v>
      </c>
      <c r="D31" s="7"/>
    </row>
    <row r="32" ht="22.8" customHeight="1" spans="1:4">
      <c r="A32" s="7" t="s">
        <v>81</v>
      </c>
      <c r="B32" s="7"/>
      <c r="C32" s="24"/>
      <c r="D32" s="7"/>
    </row>
    <row r="33" ht="22.8" customHeight="1" spans="1:4">
      <c r="A33" s="7" t="s">
        <v>82</v>
      </c>
      <c r="B33" s="7"/>
      <c r="C33" s="24">
        <v>400</v>
      </c>
      <c r="D33" s="7"/>
    </row>
    <row r="34" ht="22.8" customHeight="1" spans="1:4">
      <c r="A34" s="7" t="s">
        <v>83</v>
      </c>
      <c r="B34" s="7"/>
      <c r="C34" s="24">
        <v>617</v>
      </c>
      <c r="D34" s="7"/>
    </row>
    <row r="35" ht="22.8" customHeight="1" spans="1:4">
      <c r="A35" s="5" t="s">
        <v>84</v>
      </c>
      <c r="B35" s="7"/>
      <c r="C35" s="13">
        <v>69000</v>
      </c>
      <c r="D35" s="7"/>
    </row>
    <row r="36" ht="22.8" customHeight="1" spans="1:4">
      <c r="A36" s="6" t="s">
        <v>85</v>
      </c>
      <c r="B36" s="7"/>
      <c r="C36" s="13"/>
      <c r="D36" s="7"/>
    </row>
    <row r="37" ht="22.8" customHeight="1" spans="1:4">
      <c r="A37" s="6" t="s">
        <v>86</v>
      </c>
      <c r="B37" s="7"/>
      <c r="C37" s="13">
        <v>199527</v>
      </c>
      <c r="D37" s="7"/>
    </row>
    <row r="38" ht="22.8" customHeight="1" spans="1:4">
      <c r="A38" s="7" t="s">
        <v>87</v>
      </c>
      <c r="B38" s="7"/>
      <c r="C38" s="24">
        <v>2369</v>
      </c>
      <c r="D38" s="7"/>
    </row>
    <row r="39" ht="22.8" customHeight="1" spans="1:4">
      <c r="A39" s="7" t="s">
        <v>88</v>
      </c>
      <c r="B39" s="7"/>
      <c r="C39" s="24">
        <v>97392</v>
      </c>
      <c r="D39" s="7"/>
    </row>
    <row r="40" ht="22.8" customHeight="1" spans="1:4">
      <c r="A40" s="7" t="s">
        <v>89</v>
      </c>
      <c r="B40" s="7"/>
      <c r="C40" s="24">
        <v>16797</v>
      </c>
      <c r="D40" s="7"/>
    </row>
    <row r="41" ht="22.8" customHeight="1" spans="1:4">
      <c r="A41" s="7" t="s">
        <v>135</v>
      </c>
      <c r="B41" s="7"/>
      <c r="C41" s="24"/>
      <c r="D41" s="7"/>
    </row>
    <row r="42" ht="22.8" customHeight="1" spans="1:4">
      <c r="A42" s="7" t="s">
        <v>90</v>
      </c>
      <c r="B42" s="7"/>
      <c r="C42" s="24">
        <v>46188</v>
      </c>
      <c r="D42" s="7"/>
    </row>
    <row r="43" ht="22.8" customHeight="1" spans="1:4">
      <c r="A43" s="7" t="s">
        <v>91</v>
      </c>
      <c r="B43" s="7"/>
      <c r="C43" s="24">
        <v>36781</v>
      </c>
      <c r="D43" s="7"/>
    </row>
    <row r="44" ht="22.8" customHeight="1" spans="1:4">
      <c r="A44" s="7" t="s">
        <v>92</v>
      </c>
      <c r="B44" s="7"/>
      <c r="C44" s="24"/>
      <c r="D44" s="7"/>
    </row>
    <row r="45" ht="22.8" customHeight="1" spans="1:4">
      <c r="A45" s="7" t="s">
        <v>93</v>
      </c>
      <c r="B45" s="7"/>
      <c r="C45" s="24"/>
      <c r="D45" s="7"/>
    </row>
    <row r="46" ht="22.8" customHeight="1" spans="1:4">
      <c r="A46" s="7" t="s">
        <v>94</v>
      </c>
      <c r="B46" s="7"/>
      <c r="C46" s="24"/>
      <c r="D46" s="7"/>
    </row>
    <row r="47" ht="22.8" customHeight="1" spans="1:4">
      <c r="A47" s="5" t="s">
        <v>95</v>
      </c>
      <c r="B47" s="7"/>
      <c r="C47" s="13">
        <v>268527</v>
      </c>
      <c r="D47" s="7"/>
    </row>
  </sheetData>
  <mergeCells count="3">
    <mergeCell ref="A1:D1"/>
    <mergeCell ref="A2:D2"/>
    <mergeCell ref="C3:D3"/>
  </mergeCells>
  <pageMargins left="0.75" right="0.75" top="0.26875" bottom="0.26875" header="0" footer="0"/>
  <pageSetup paperSize="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opLeftCell="A13" workbookViewId="0">
      <selection activeCell="C14" sqref="C14"/>
    </sheetView>
  </sheetViews>
  <sheetFormatPr defaultColWidth="10" defaultRowHeight="13.5" outlineLevelCol="3"/>
  <cols>
    <col min="1" max="1" width="46.1583333333333" customWidth="1"/>
    <col min="2" max="3" width="23.075" customWidth="1"/>
    <col min="4" max="4" width="11.85" customWidth="1"/>
  </cols>
  <sheetData>
    <row r="1" ht="16.35" customHeight="1" spans="1:1">
      <c r="A1" s="1" t="s">
        <v>11</v>
      </c>
    </row>
    <row r="2" ht="35.85" customHeight="1" spans="1:4">
      <c r="A2" s="22" t="s">
        <v>12</v>
      </c>
      <c r="B2" s="22"/>
      <c r="C2" s="22"/>
      <c r="D2" s="22"/>
    </row>
    <row r="3" ht="22.4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2.8" customHeight="1" spans="1:4">
      <c r="A5" s="7" t="s">
        <v>97</v>
      </c>
      <c r="B5" s="7"/>
      <c r="C5" s="24">
        <v>23587</v>
      </c>
      <c r="D5" s="7"/>
    </row>
    <row r="6" ht="22.8" customHeight="1" spans="1:4">
      <c r="A6" s="7" t="s">
        <v>98</v>
      </c>
      <c r="B6" s="7"/>
      <c r="C6" s="24">
        <v>0</v>
      </c>
      <c r="D6" s="7"/>
    </row>
    <row r="7" ht="22.8" customHeight="1" spans="1:4">
      <c r="A7" s="7" t="s">
        <v>99</v>
      </c>
      <c r="B7" s="7"/>
      <c r="C7" s="24">
        <v>0</v>
      </c>
      <c r="D7" s="7"/>
    </row>
    <row r="8" ht="22.8" customHeight="1" spans="1:4">
      <c r="A8" s="7" t="s">
        <v>100</v>
      </c>
      <c r="B8" s="7"/>
      <c r="C8" s="24">
        <v>10207</v>
      </c>
      <c r="D8" s="7"/>
    </row>
    <row r="9" ht="22.8" customHeight="1" spans="1:4">
      <c r="A9" s="7" t="s">
        <v>101</v>
      </c>
      <c r="B9" s="7"/>
      <c r="C9" s="24">
        <v>34608</v>
      </c>
      <c r="D9" s="7"/>
    </row>
    <row r="10" ht="22.8" customHeight="1" spans="1:4">
      <c r="A10" s="7" t="s">
        <v>102</v>
      </c>
      <c r="B10" s="7"/>
      <c r="C10" s="24">
        <v>8653</v>
      </c>
      <c r="D10" s="7"/>
    </row>
    <row r="11" ht="22.8" customHeight="1" spans="1:4">
      <c r="A11" s="7" t="s">
        <v>103</v>
      </c>
      <c r="B11" s="7"/>
      <c r="C11" s="24">
        <v>2803</v>
      </c>
      <c r="D11" s="7"/>
    </row>
    <row r="12" ht="22.8" customHeight="1" spans="1:4">
      <c r="A12" s="7" t="s">
        <v>104</v>
      </c>
      <c r="B12" s="7"/>
      <c r="C12" s="24">
        <v>32151</v>
      </c>
      <c r="D12" s="7"/>
    </row>
    <row r="13" ht="22.8" customHeight="1" spans="1:4">
      <c r="A13" s="7" t="s">
        <v>105</v>
      </c>
      <c r="B13" s="7"/>
      <c r="C13" s="24"/>
      <c r="D13" s="7"/>
    </row>
    <row r="14" ht="22.8" customHeight="1" spans="1:4">
      <c r="A14" s="7" t="s">
        <v>106</v>
      </c>
      <c r="B14" s="7"/>
      <c r="C14" s="24">
        <v>12977</v>
      </c>
      <c r="D14" s="7"/>
    </row>
    <row r="15" ht="22.8" customHeight="1" spans="1:4">
      <c r="A15" s="7" t="s">
        <v>107</v>
      </c>
      <c r="B15" s="7"/>
      <c r="C15" s="24">
        <v>7824</v>
      </c>
      <c r="D15" s="7"/>
    </row>
    <row r="16" ht="22.8" customHeight="1" spans="1:4">
      <c r="A16" s="7" t="s">
        <v>108</v>
      </c>
      <c r="B16" s="7"/>
      <c r="C16" s="24">
        <v>5297</v>
      </c>
      <c r="D16" s="7"/>
    </row>
    <row r="17" ht="22.8" customHeight="1" spans="1:4">
      <c r="A17" s="7" t="s">
        <v>109</v>
      </c>
      <c r="B17" s="7"/>
      <c r="C17" s="24">
        <v>51184</v>
      </c>
      <c r="D17" s="7"/>
    </row>
    <row r="18" ht="22.8" customHeight="1" spans="1:4">
      <c r="A18" s="7" t="s">
        <v>110</v>
      </c>
      <c r="B18" s="7"/>
      <c r="C18" s="24">
        <v>6807</v>
      </c>
      <c r="D18" s="7"/>
    </row>
    <row r="19" ht="22.8" customHeight="1" spans="1:4">
      <c r="A19" s="7" t="s">
        <v>111</v>
      </c>
      <c r="B19" s="7"/>
      <c r="C19" s="24">
        <v>3803</v>
      </c>
      <c r="D19" s="7"/>
    </row>
    <row r="20" ht="22.8" customHeight="1" spans="1:4">
      <c r="A20" s="7" t="s">
        <v>112</v>
      </c>
      <c r="B20" s="7"/>
      <c r="C20" s="24">
        <v>722</v>
      </c>
      <c r="D20" s="7"/>
    </row>
    <row r="21" ht="22.8" customHeight="1" spans="1:4">
      <c r="A21" s="7" t="s">
        <v>113</v>
      </c>
      <c r="B21" s="7"/>
      <c r="C21" s="24">
        <v>60</v>
      </c>
      <c r="D21" s="7"/>
    </row>
    <row r="22" ht="22.8" customHeight="1" spans="1:4">
      <c r="A22" s="7" t="s">
        <v>114</v>
      </c>
      <c r="B22" s="7"/>
      <c r="C22" s="24">
        <v>0</v>
      </c>
      <c r="D22" s="7"/>
    </row>
    <row r="23" ht="22.8" customHeight="1" spans="1:4">
      <c r="A23" s="7" t="s">
        <v>115</v>
      </c>
      <c r="B23" s="7"/>
      <c r="C23" s="24">
        <v>2556</v>
      </c>
      <c r="D23" s="7"/>
    </row>
    <row r="24" ht="22.8" customHeight="1" spans="1:4">
      <c r="A24" s="7" t="s">
        <v>116</v>
      </c>
      <c r="B24" s="7"/>
      <c r="C24" s="24">
        <v>7176</v>
      </c>
      <c r="D24" s="7"/>
    </row>
    <row r="25" ht="22.8" customHeight="1" spans="1:4">
      <c r="A25" s="7" t="s">
        <v>117</v>
      </c>
      <c r="B25" s="7"/>
      <c r="C25" s="24">
        <v>106</v>
      </c>
      <c r="D25" s="7"/>
    </row>
    <row r="26" ht="22.8" customHeight="1" spans="1:4">
      <c r="A26" s="7" t="s">
        <v>118</v>
      </c>
      <c r="B26" s="7"/>
      <c r="C26" s="24"/>
      <c r="D26" s="7"/>
    </row>
    <row r="27" ht="22.8" customHeight="1" spans="1:4">
      <c r="A27" s="7" t="s">
        <v>119</v>
      </c>
      <c r="B27" s="7"/>
      <c r="C27" s="24">
        <v>2053</v>
      </c>
      <c r="D27" s="7"/>
    </row>
    <row r="28" ht="22.8" customHeight="1" spans="1:4">
      <c r="A28" s="7" t="s">
        <v>120</v>
      </c>
      <c r="B28" s="7"/>
      <c r="C28" s="24">
        <v>2270</v>
      </c>
      <c r="D28" s="7"/>
    </row>
    <row r="29" ht="22.8" customHeight="1" spans="1:4">
      <c r="A29" s="7" t="s">
        <v>121</v>
      </c>
      <c r="B29" s="7"/>
      <c r="C29" s="24">
        <v>0</v>
      </c>
      <c r="D29" s="7"/>
    </row>
    <row r="30" ht="22.8" customHeight="1" spans="1:4">
      <c r="A30" s="7" t="s">
        <v>122</v>
      </c>
      <c r="B30" s="7"/>
      <c r="C30" s="24">
        <v>4957</v>
      </c>
      <c r="D30" s="7"/>
    </row>
    <row r="31" ht="22.8" customHeight="1" spans="1:4">
      <c r="A31" s="7" t="s">
        <v>123</v>
      </c>
      <c r="B31" s="7"/>
      <c r="C31" s="24">
        <v>0</v>
      </c>
      <c r="D31" s="7"/>
    </row>
    <row r="32" ht="22.8" customHeight="1" spans="1:4">
      <c r="A32" s="7" t="s">
        <v>124</v>
      </c>
      <c r="B32" s="7"/>
      <c r="C32" s="24"/>
      <c r="D32" s="7"/>
    </row>
    <row r="33" ht="22.8" customHeight="1" spans="1:4">
      <c r="A33" s="5" t="s">
        <v>125</v>
      </c>
      <c r="B33" s="7"/>
      <c r="C33" s="23">
        <f>SUM(C5:C32)</f>
        <v>219801</v>
      </c>
      <c r="D33" s="7"/>
    </row>
    <row r="34" ht="22.8" customHeight="1" spans="1:4">
      <c r="A34" s="6" t="s">
        <v>126</v>
      </c>
      <c r="B34" s="6"/>
      <c r="C34" s="13">
        <v>2455</v>
      </c>
      <c r="D34" s="7"/>
    </row>
    <row r="35" ht="22.8" customHeight="1" spans="1:4">
      <c r="A35" s="6" t="s">
        <v>127</v>
      </c>
      <c r="B35" s="6"/>
      <c r="C35" s="23">
        <f>SUM(C39:C41)</f>
        <v>46271</v>
      </c>
      <c r="D35" s="7"/>
    </row>
    <row r="36" ht="22.8" customHeight="1" spans="1:4">
      <c r="A36" s="7" t="s">
        <v>136</v>
      </c>
      <c r="B36" s="7"/>
      <c r="C36" s="112"/>
      <c r="D36" s="7"/>
    </row>
    <row r="37" ht="22.8" customHeight="1" spans="1:4">
      <c r="A37" s="7" t="s">
        <v>137</v>
      </c>
      <c r="B37" s="7"/>
      <c r="C37" s="113"/>
      <c r="D37" s="7"/>
    </row>
    <row r="38" ht="22.8" customHeight="1" spans="1:4">
      <c r="A38" s="7" t="s">
        <v>138</v>
      </c>
      <c r="B38" s="7"/>
      <c r="C38" s="114"/>
      <c r="D38" s="7"/>
    </row>
    <row r="39" ht="22.8" customHeight="1" spans="1:4">
      <c r="A39" s="7" t="s">
        <v>128</v>
      </c>
      <c r="B39" s="7"/>
      <c r="C39" s="24">
        <v>3032</v>
      </c>
      <c r="D39" s="7"/>
    </row>
    <row r="40" ht="22.8" customHeight="1" spans="1:4">
      <c r="A40" s="7" t="s">
        <v>129</v>
      </c>
      <c r="B40" s="7"/>
      <c r="C40" s="24">
        <v>2874</v>
      </c>
      <c r="D40" s="7"/>
    </row>
    <row r="41" ht="22.8" customHeight="1" spans="1:4">
      <c r="A41" s="7" t="s">
        <v>130</v>
      </c>
      <c r="B41" s="7"/>
      <c r="C41" s="24">
        <v>40365</v>
      </c>
      <c r="D41" s="7"/>
    </row>
    <row r="42" ht="22.8" customHeight="1" spans="1:4">
      <c r="A42" s="7" t="s">
        <v>139</v>
      </c>
      <c r="B42" s="7"/>
      <c r="C42" s="13"/>
      <c r="D42" s="7"/>
    </row>
    <row r="43" ht="22.8" customHeight="1" spans="1:4">
      <c r="A43" s="7" t="s">
        <v>131</v>
      </c>
      <c r="B43" s="7"/>
      <c r="C43" s="24"/>
      <c r="D43" s="7"/>
    </row>
    <row r="44" ht="22.8" customHeight="1" spans="1:4">
      <c r="A44" s="7" t="s">
        <v>132</v>
      </c>
      <c r="B44" s="7"/>
      <c r="C44" s="24"/>
      <c r="D44" s="7"/>
    </row>
    <row r="45" ht="22.8" customHeight="1" spans="1:4">
      <c r="A45" s="7" t="s">
        <v>133</v>
      </c>
      <c r="B45" s="7"/>
      <c r="C45" s="24"/>
      <c r="D45" s="7"/>
    </row>
    <row r="46" ht="22.8" customHeight="1" spans="1:4">
      <c r="A46" s="5" t="s">
        <v>134</v>
      </c>
      <c r="B46" s="7"/>
      <c r="C46" s="13">
        <f>SUM(C35,C34,C33)</f>
        <v>268527</v>
      </c>
      <c r="D46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1339"/>
  <sheetViews>
    <sheetView workbookViewId="0">
      <pane ySplit="6" topLeftCell="A974" activePane="bottomLeft" state="frozen"/>
      <selection/>
      <selection pane="bottomLeft" activeCell="C1006" sqref="C1006"/>
    </sheetView>
  </sheetViews>
  <sheetFormatPr defaultColWidth="8.8" defaultRowHeight="13.5"/>
  <cols>
    <col min="1" max="1" width="8.9" style="59" customWidth="1"/>
    <col min="2" max="2" width="31.125" style="56" customWidth="1"/>
    <col min="3" max="3" width="11.875" style="56" customWidth="1"/>
    <col min="4" max="4" width="10.875" style="56" customWidth="1"/>
    <col min="5" max="5" width="18.25" style="56" customWidth="1"/>
    <col min="6" max="162" width="8.8" style="56"/>
    <col min="163" max="16384" width="8.8" style="60"/>
  </cols>
  <sheetData>
    <row r="1" spans="1:1">
      <c r="A1" s="61" t="s">
        <v>13</v>
      </c>
    </row>
    <row r="2" s="54" customFormat="1" ht="18" customHeight="1" spans="1:5">
      <c r="A2" s="62" t="s">
        <v>140</v>
      </c>
      <c r="B2" s="62"/>
      <c r="C2" s="62"/>
      <c r="D2" s="62"/>
      <c r="E2" s="62"/>
    </row>
    <row r="3" s="55" customFormat="1" ht="12" customHeight="1" spans="1:5">
      <c r="A3" s="63"/>
      <c r="B3" s="64"/>
      <c r="C3" s="64"/>
      <c r="D3" s="64"/>
      <c r="E3" s="65" t="s">
        <v>141</v>
      </c>
    </row>
    <row r="4" s="55" customFormat="1" ht="22" customHeight="1" spans="1:5">
      <c r="A4" s="66" t="s">
        <v>142</v>
      </c>
      <c r="B4" s="67"/>
      <c r="C4" s="35" t="s">
        <v>143</v>
      </c>
      <c r="D4" s="68" t="s">
        <v>144</v>
      </c>
      <c r="E4" s="69"/>
    </row>
    <row r="5" s="55" customFormat="1" ht="25" customHeight="1" spans="1:5">
      <c r="A5" s="70" t="s">
        <v>145</v>
      </c>
      <c r="B5" s="71" t="s">
        <v>146</v>
      </c>
      <c r="C5" s="37"/>
      <c r="D5" s="70" t="s">
        <v>147</v>
      </c>
      <c r="E5" s="72" t="s">
        <v>148</v>
      </c>
    </row>
    <row r="6" s="56" customFormat="1" ht="15" spans="1:5">
      <c r="A6" s="73"/>
      <c r="B6" s="74"/>
      <c r="C6" s="75"/>
      <c r="D6" s="75"/>
      <c r="E6" s="76"/>
    </row>
    <row r="7" s="57" customFormat="1" ht="15" spans="1:171">
      <c r="A7" s="77">
        <v>201</v>
      </c>
      <c r="B7" s="78" t="s">
        <v>149</v>
      </c>
      <c r="C7" s="79">
        <f>C8+C20+C29+C39+C50+C61+C72+C80+C89+C102+C111+C134+C141+C149+C155+C162+C169+C176+C183+C190+C198+C204+C210+C217+C232+C239+C246</f>
        <v>27663</v>
      </c>
      <c r="D7" s="79">
        <f>D8+D20+D29+D39+D50+D61+D72+D80+D89+D102+D111+D134+D141+D149+D155+D162+D169+D176+D183+D190+D198+D204+D210+D217+D232+D239+D246</f>
        <v>23587</v>
      </c>
      <c r="E7" s="80">
        <f t="shared" ref="E7:E10" si="0">SUM(D7/C7)</f>
        <v>0.852655171167263</v>
      </c>
      <c r="FG7" s="92"/>
      <c r="FH7" s="92"/>
      <c r="FI7" s="92"/>
      <c r="FJ7" s="92"/>
      <c r="FK7" s="92"/>
      <c r="FL7" s="92"/>
      <c r="FM7" s="92"/>
      <c r="FN7" s="92"/>
      <c r="FO7" s="92"/>
    </row>
    <row r="8" s="57" customFormat="1" ht="15" spans="1:171">
      <c r="A8" s="81">
        <v>20101</v>
      </c>
      <c r="B8" s="82" t="s">
        <v>150</v>
      </c>
      <c r="C8" s="83">
        <f>SUM(C9:C19)</f>
        <v>719</v>
      </c>
      <c r="D8" s="83">
        <f>SUM(D9:D19)</f>
        <v>709</v>
      </c>
      <c r="E8" s="84">
        <f t="shared" si="0"/>
        <v>0.986091794158554</v>
      </c>
      <c r="FG8" s="92"/>
      <c r="FH8" s="92"/>
      <c r="FI8" s="92"/>
      <c r="FJ8" s="92"/>
      <c r="FK8" s="92"/>
      <c r="FL8" s="92"/>
      <c r="FM8" s="92"/>
      <c r="FN8" s="92"/>
      <c r="FO8" s="92"/>
    </row>
    <row r="9" s="57" customFormat="1" ht="15" spans="1:171">
      <c r="A9" s="85">
        <v>2010101</v>
      </c>
      <c r="B9" s="86" t="s">
        <v>151</v>
      </c>
      <c r="C9" s="87">
        <v>501</v>
      </c>
      <c r="D9" s="87">
        <v>510</v>
      </c>
      <c r="E9" s="88">
        <f t="shared" si="0"/>
        <v>1.01796407185629</v>
      </c>
      <c r="FG9" s="92"/>
      <c r="FH9" s="92"/>
      <c r="FI9" s="92"/>
      <c r="FJ9" s="92"/>
      <c r="FK9" s="92"/>
      <c r="FL9" s="92"/>
      <c r="FM9" s="92"/>
      <c r="FN9" s="92"/>
      <c r="FO9" s="92"/>
    </row>
    <row r="10" s="57" customFormat="1" ht="15" spans="1:171">
      <c r="A10" s="85">
        <v>2010102</v>
      </c>
      <c r="B10" s="86" t="s">
        <v>152</v>
      </c>
      <c r="C10" s="87">
        <v>124</v>
      </c>
      <c r="D10" s="87">
        <v>118</v>
      </c>
      <c r="E10" s="88">
        <f t="shared" si="0"/>
        <v>0.951612903225806</v>
      </c>
      <c r="FG10" s="92"/>
      <c r="FH10" s="92"/>
      <c r="FI10" s="92"/>
      <c r="FJ10" s="92"/>
      <c r="FK10" s="92"/>
      <c r="FL10" s="92"/>
      <c r="FM10" s="92"/>
      <c r="FN10" s="92"/>
      <c r="FO10" s="92"/>
    </row>
    <row r="11" s="57" customFormat="1" ht="15" spans="1:171">
      <c r="A11" s="85">
        <v>2010103</v>
      </c>
      <c r="B11" s="89" t="s">
        <v>153</v>
      </c>
      <c r="C11" s="87">
        <v>0</v>
      </c>
      <c r="D11" s="87">
        <v>0</v>
      </c>
      <c r="E11" s="88"/>
      <c r="FG11" s="92"/>
      <c r="FH11" s="92"/>
      <c r="FI11" s="92"/>
      <c r="FJ11" s="92"/>
      <c r="FK11" s="92"/>
      <c r="FL11" s="92"/>
      <c r="FM11" s="92"/>
      <c r="FN11" s="92"/>
      <c r="FO11" s="92"/>
    </row>
    <row r="12" s="57" customFormat="1" ht="15" spans="1:171">
      <c r="A12" s="85">
        <v>2010104</v>
      </c>
      <c r="B12" s="89" t="s">
        <v>154</v>
      </c>
      <c r="C12" s="87">
        <v>39</v>
      </c>
      <c r="D12" s="87">
        <v>36</v>
      </c>
      <c r="E12" s="88">
        <f>SUM(D12/C12)</f>
        <v>0.923076923076923</v>
      </c>
      <c r="FG12" s="92"/>
      <c r="FH12" s="92"/>
      <c r="FI12" s="92"/>
      <c r="FJ12" s="92"/>
      <c r="FK12" s="92"/>
      <c r="FL12" s="92"/>
      <c r="FM12" s="92"/>
      <c r="FN12" s="92"/>
      <c r="FO12" s="92"/>
    </row>
    <row r="13" s="57" customFormat="1" ht="15" spans="1:171">
      <c r="A13" s="85">
        <v>2010105</v>
      </c>
      <c r="B13" s="89" t="s">
        <v>155</v>
      </c>
      <c r="C13" s="87">
        <v>0</v>
      </c>
      <c r="D13" s="87">
        <v>0</v>
      </c>
      <c r="E13" s="88"/>
      <c r="FG13" s="92"/>
      <c r="FH13" s="92"/>
      <c r="FI13" s="92"/>
      <c r="FJ13" s="92"/>
      <c r="FK13" s="92"/>
      <c r="FL13" s="92"/>
      <c r="FM13" s="92"/>
      <c r="FN13" s="92"/>
      <c r="FO13" s="92"/>
    </row>
    <row r="14" s="57" customFormat="1" ht="15" spans="1:171">
      <c r="A14" s="85">
        <v>2010106</v>
      </c>
      <c r="B14" s="90" t="s">
        <v>156</v>
      </c>
      <c r="C14" s="87">
        <v>0</v>
      </c>
      <c r="D14" s="87">
        <v>0</v>
      </c>
      <c r="E14" s="88"/>
      <c r="FG14" s="92"/>
      <c r="FH14" s="92"/>
      <c r="FI14" s="92"/>
      <c r="FJ14" s="92"/>
      <c r="FK14" s="92"/>
      <c r="FL14" s="92"/>
      <c r="FM14" s="92"/>
      <c r="FN14" s="92"/>
      <c r="FO14" s="92"/>
    </row>
    <row r="15" s="57" customFormat="1" ht="15" spans="1:171">
      <c r="A15" s="85">
        <v>2010107</v>
      </c>
      <c r="B15" s="90" t="s">
        <v>157</v>
      </c>
      <c r="C15" s="87">
        <v>0</v>
      </c>
      <c r="D15" s="87">
        <v>0</v>
      </c>
      <c r="E15" s="88"/>
      <c r="FG15" s="92"/>
      <c r="FH15" s="92"/>
      <c r="FI15" s="92"/>
      <c r="FJ15" s="92"/>
      <c r="FK15" s="92"/>
      <c r="FL15" s="92"/>
      <c r="FM15" s="92"/>
      <c r="FN15" s="92"/>
      <c r="FO15" s="92"/>
    </row>
    <row r="16" s="57" customFormat="1" ht="15" spans="1:171">
      <c r="A16" s="85">
        <v>2010108</v>
      </c>
      <c r="B16" s="90" t="s">
        <v>158</v>
      </c>
      <c r="C16" s="87">
        <v>50</v>
      </c>
      <c r="D16" s="87">
        <v>40</v>
      </c>
      <c r="E16" s="88">
        <f t="shared" ref="E16:E22" si="1">SUM(D16/C16)</f>
        <v>0.8</v>
      </c>
      <c r="FG16" s="92"/>
      <c r="FH16" s="92"/>
      <c r="FI16" s="92"/>
      <c r="FJ16" s="92"/>
      <c r="FK16" s="92"/>
      <c r="FL16" s="92"/>
      <c r="FM16" s="92"/>
      <c r="FN16" s="92"/>
      <c r="FO16" s="92"/>
    </row>
    <row r="17" s="57" customFormat="1" ht="15" spans="1:171">
      <c r="A17" s="85">
        <v>2010109</v>
      </c>
      <c r="B17" s="90" t="s">
        <v>159</v>
      </c>
      <c r="C17" s="87">
        <v>0</v>
      </c>
      <c r="D17" s="87">
        <v>0</v>
      </c>
      <c r="E17" s="88"/>
      <c r="FG17" s="92"/>
      <c r="FH17" s="92"/>
      <c r="FI17" s="92"/>
      <c r="FJ17" s="92"/>
      <c r="FK17" s="92"/>
      <c r="FL17" s="92"/>
      <c r="FM17" s="92"/>
      <c r="FN17" s="92"/>
      <c r="FO17" s="92"/>
    </row>
    <row r="18" s="57" customFormat="1" ht="15" spans="1:171">
      <c r="A18" s="85">
        <v>2010150</v>
      </c>
      <c r="B18" s="90" t="s">
        <v>160</v>
      </c>
      <c r="C18" s="87">
        <v>0</v>
      </c>
      <c r="D18" s="87">
        <v>0</v>
      </c>
      <c r="E18" s="88"/>
      <c r="FG18" s="92"/>
      <c r="FH18" s="92"/>
      <c r="FI18" s="92"/>
      <c r="FJ18" s="92"/>
      <c r="FK18" s="92"/>
      <c r="FL18" s="92"/>
      <c r="FM18" s="92"/>
      <c r="FN18" s="92"/>
      <c r="FO18" s="92"/>
    </row>
    <row r="19" s="57" customFormat="1" ht="15" spans="1:171">
      <c r="A19" s="85">
        <v>2010199</v>
      </c>
      <c r="B19" s="90" t="s">
        <v>161</v>
      </c>
      <c r="C19" s="87">
        <v>5</v>
      </c>
      <c r="D19" s="87">
        <v>5</v>
      </c>
      <c r="E19" s="88">
        <f t="shared" si="1"/>
        <v>1</v>
      </c>
      <c r="FG19" s="92"/>
      <c r="FH19" s="92"/>
      <c r="FI19" s="92"/>
      <c r="FJ19" s="92"/>
      <c r="FK19" s="92"/>
      <c r="FL19" s="92"/>
      <c r="FM19" s="92"/>
      <c r="FN19" s="92"/>
      <c r="FO19" s="92"/>
    </row>
    <row r="20" s="57" customFormat="1" ht="15" spans="1:171">
      <c r="A20" s="81">
        <v>20102</v>
      </c>
      <c r="B20" s="82" t="s">
        <v>162</v>
      </c>
      <c r="C20" s="83">
        <f>SUM(C21:C28)</f>
        <v>655</v>
      </c>
      <c r="D20" s="83">
        <f>SUM(D21:D28)</f>
        <v>596</v>
      </c>
      <c r="E20" s="84">
        <f t="shared" si="1"/>
        <v>0.909923664122137</v>
      </c>
      <c r="FG20" s="92"/>
      <c r="FH20" s="92"/>
      <c r="FI20" s="92"/>
      <c r="FJ20" s="92"/>
      <c r="FK20" s="92"/>
      <c r="FL20" s="92"/>
      <c r="FM20" s="92"/>
      <c r="FN20" s="92"/>
      <c r="FO20" s="92"/>
    </row>
    <row r="21" s="57" customFormat="1" ht="15" spans="1:171">
      <c r="A21" s="85">
        <v>2010201</v>
      </c>
      <c r="B21" s="86" t="s">
        <v>151</v>
      </c>
      <c r="C21" s="87">
        <v>560</v>
      </c>
      <c r="D21" s="87">
        <v>502</v>
      </c>
      <c r="E21" s="88">
        <f t="shared" si="1"/>
        <v>0.896428571428571</v>
      </c>
      <c r="FG21" s="92"/>
      <c r="FH21" s="92"/>
      <c r="FI21" s="92"/>
      <c r="FJ21" s="92"/>
      <c r="FK21" s="92"/>
      <c r="FL21" s="92"/>
      <c r="FM21" s="92"/>
      <c r="FN21" s="92"/>
      <c r="FO21" s="92"/>
    </row>
    <row r="22" s="57" customFormat="1" ht="15" spans="1:171">
      <c r="A22" s="85">
        <v>2010202</v>
      </c>
      <c r="B22" s="86" t="s">
        <v>152</v>
      </c>
      <c r="C22" s="87">
        <v>61</v>
      </c>
      <c r="D22" s="87">
        <v>60</v>
      </c>
      <c r="E22" s="88">
        <f t="shared" si="1"/>
        <v>0.983606557377049</v>
      </c>
      <c r="FG22" s="92"/>
      <c r="FH22" s="92"/>
      <c r="FI22" s="92"/>
      <c r="FJ22" s="92"/>
      <c r="FK22" s="92"/>
      <c r="FL22" s="92"/>
      <c r="FM22" s="92"/>
      <c r="FN22" s="92"/>
      <c r="FO22" s="92"/>
    </row>
    <row r="23" s="57" customFormat="1" ht="15" spans="1:171">
      <c r="A23" s="85">
        <v>2010203</v>
      </c>
      <c r="B23" s="89" t="s">
        <v>153</v>
      </c>
      <c r="C23" s="87">
        <v>0</v>
      </c>
      <c r="D23" s="87">
        <v>0</v>
      </c>
      <c r="E23" s="88"/>
      <c r="FG23" s="92"/>
      <c r="FH23" s="92"/>
      <c r="FI23" s="92"/>
      <c r="FJ23" s="92"/>
      <c r="FK23" s="92"/>
      <c r="FL23" s="92"/>
      <c r="FM23" s="92"/>
      <c r="FN23" s="92"/>
      <c r="FO23" s="92"/>
    </row>
    <row r="24" s="57" customFormat="1" ht="15" spans="1:171">
      <c r="A24" s="85">
        <v>2010204</v>
      </c>
      <c r="B24" s="89" t="s">
        <v>163</v>
      </c>
      <c r="C24" s="87">
        <v>30</v>
      </c>
      <c r="D24" s="87">
        <v>30</v>
      </c>
      <c r="E24" s="88">
        <f t="shared" ref="E24:E31" si="2">SUM(D24/C24)</f>
        <v>1</v>
      </c>
      <c r="FG24" s="92"/>
      <c r="FH24" s="92"/>
      <c r="FI24" s="92"/>
      <c r="FJ24" s="92"/>
      <c r="FK24" s="92"/>
      <c r="FL24" s="92"/>
      <c r="FM24" s="92"/>
      <c r="FN24" s="92"/>
      <c r="FO24" s="92"/>
    </row>
    <row r="25" s="57" customFormat="1" ht="15" spans="1:171">
      <c r="A25" s="85">
        <v>2010205</v>
      </c>
      <c r="B25" s="89" t="s">
        <v>164</v>
      </c>
      <c r="C25" s="87">
        <v>0</v>
      </c>
      <c r="D25" s="87">
        <v>0</v>
      </c>
      <c r="E25" s="88"/>
      <c r="FG25" s="92"/>
      <c r="FH25" s="92"/>
      <c r="FI25" s="92"/>
      <c r="FJ25" s="92"/>
      <c r="FK25" s="92"/>
      <c r="FL25" s="92"/>
      <c r="FM25" s="92"/>
      <c r="FN25" s="92"/>
      <c r="FO25" s="92"/>
    </row>
    <row r="26" s="57" customFormat="1" ht="15" spans="1:171">
      <c r="A26" s="85">
        <v>2010206</v>
      </c>
      <c r="B26" s="89" t="s">
        <v>165</v>
      </c>
      <c r="C26" s="87">
        <v>0</v>
      </c>
      <c r="D26" s="87">
        <v>0</v>
      </c>
      <c r="E26" s="88"/>
      <c r="FG26" s="92"/>
      <c r="FH26" s="92"/>
      <c r="FI26" s="92"/>
      <c r="FJ26" s="92"/>
      <c r="FK26" s="92"/>
      <c r="FL26" s="92"/>
      <c r="FM26" s="92"/>
      <c r="FN26" s="92"/>
      <c r="FO26" s="92"/>
    </row>
    <row r="27" s="57" customFormat="1" ht="15" spans="1:171">
      <c r="A27" s="85">
        <v>2010250</v>
      </c>
      <c r="B27" s="89" t="s">
        <v>160</v>
      </c>
      <c r="C27" s="87">
        <v>0</v>
      </c>
      <c r="D27" s="87">
        <v>0</v>
      </c>
      <c r="E27" s="88"/>
      <c r="FG27" s="92"/>
      <c r="FH27" s="92"/>
      <c r="FI27" s="92"/>
      <c r="FJ27" s="92"/>
      <c r="FK27" s="92"/>
      <c r="FL27" s="92"/>
      <c r="FM27" s="92"/>
      <c r="FN27" s="92"/>
      <c r="FO27" s="92"/>
    </row>
    <row r="28" s="57" customFormat="1" ht="15" spans="1:171">
      <c r="A28" s="85">
        <v>2010299</v>
      </c>
      <c r="B28" s="89" t="s">
        <v>166</v>
      </c>
      <c r="C28" s="87">
        <v>4</v>
      </c>
      <c r="D28" s="87">
        <v>4</v>
      </c>
      <c r="E28" s="88">
        <f t="shared" si="2"/>
        <v>1</v>
      </c>
      <c r="FG28" s="92"/>
      <c r="FH28" s="92"/>
      <c r="FI28" s="92"/>
      <c r="FJ28" s="92"/>
      <c r="FK28" s="92"/>
      <c r="FL28" s="92"/>
      <c r="FM28" s="92"/>
      <c r="FN28" s="92"/>
      <c r="FO28" s="92"/>
    </row>
    <row r="29" s="57" customFormat="1" ht="15" spans="1:171">
      <c r="A29" s="81">
        <v>20103</v>
      </c>
      <c r="B29" s="82" t="s">
        <v>167</v>
      </c>
      <c r="C29" s="83">
        <f>SUM(C30:C38)</f>
        <v>10935</v>
      </c>
      <c r="D29" s="83">
        <f>SUM(D30:D38)</f>
        <v>7785</v>
      </c>
      <c r="E29" s="84">
        <f t="shared" si="2"/>
        <v>0.711934156378601</v>
      </c>
      <c r="FG29" s="92"/>
      <c r="FH29" s="92"/>
      <c r="FI29" s="92"/>
      <c r="FJ29" s="92"/>
      <c r="FK29" s="92"/>
      <c r="FL29" s="92"/>
      <c r="FM29" s="92"/>
      <c r="FN29" s="92"/>
      <c r="FO29" s="92"/>
    </row>
    <row r="30" s="57" customFormat="1" ht="15" spans="1:171">
      <c r="A30" s="85">
        <v>2010301</v>
      </c>
      <c r="B30" s="86" t="s">
        <v>151</v>
      </c>
      <c r="C30" s="87">
        <v>5799</v>
      </c>
      <c r="D30" s="87">
        <v>5000</v>
      </c>
      <c r="E30" s="88">
        <f t="shared" si="2"/>
        <v>0.862217623728229</v>
      </c>
      <c r="FG30" s="92"/>
      <c r="FH30" s="92"/>
      <c r="FI30" s="92"/>
      <c r="FJ30" s="92"/>
      <c r="FK30" s="92"/>
      <c r="FL30" s="92"/>
      <c r="FM30" s="92"/>
      <c r="FN30" s="92"/>
      <c r="FO30" s="92"/>
    </row>
    <row r="31" s="57" customFormat="1" ht="15" spans="1:171">
      <c r="A31" s="85">
        <v>2010302</v>
      </c>
      <c r="B31" s="91" t="s">
        <v>152</v>
      </c>
      <c r="C31" s="87">
        <v>1201</v>
      </c>
      <c r="D31" s="87">
        <v>801</v>
      </c>
      <c r="E31" s="88">
        <f t="shared" si="2"/>
        <v>0.666944213155704</v>
      </c>
      <c r="FG31" s="92"/>
      <c r="FH31" s="92"/>
      <c r="FI31" s="92"/>
      <c r="FJ31" s="92"/>
      <c r="FK31" s="92"/>
      <c r="FL31" s="92"/>
      <c r="FM31" s="92"/>
      <c r="FN31" s="92"/>
      <c r="FO31" s="92"/>
    </row>
    <row r="32" s="57" customFormat="1" ht="15" spans="1:171">
      <c r="A32" s="85">
        <v>2010303</v>
      </c>
      <c r="B32" s="89" t="s">
        <v>153</v>
      </c>
      <c r="C32" s="87">
        <v>0</v>
      </c>
      <c r="D32" s="87">
        <v>0</v>
      </c>
      <c r="E32" s="88"/>
      <c r="FG32" s="92"/>
      <c r="FH32" s="92"/>
      <c r="FI32" s="92"/>
      <c r="FJ32" s="92"/>
      <c r="FK32" s="92"/>
      <c r="FL32" s="92"/>
      <c r="FM32" s="92"/>
      <c r="FN32" s="92"/>
      <c r="FO32" s="92"/>
    </row>
    <row r="33" s="57" customFormat="1" ht="15" spans="1:171">
      <c r="A33" s="85">
        <v>2010304</v>
      </c>
      <c r="B33" s="89" t="s">
        <v>168</v>
      </c>
      <c r="C33" s="87">
        <v>0</v>
      </c>
      <c r="D33" s="87">
        <v>0</v>
      </c>
      <c r="E33" s="88"/>
      <c r="FG33" s="92"/>
      <c r="FH33" s="92"/>
      <c r="FI33" s="92"/>
      <c r="FJ33" s="92"/>
      <c r="FK33" s="92"/>
      <c r="FL33" s="92"/>
      <c r="FM33" s="92"/>
      <c r="FN33" s="92"/>
      <c r="FO33" s="92"/>
    </row>
    <row r="34" s="57" customFormat="1" ht="15" spans="1:171">
      <c r="A34" s="85">
        <v>2010305</v>
      </c>
      <c r="B34" s="89" t="s">
        <v>169</v>
      </c>
      <c r="C34" s="87">
        <v>0</v>
      </c>
      <c r="D34" s="87">
        <v>0</v>
      </c>
      <c r="E34" s="88"/>
      <c r="FG34" s="92"/>
      <c r="FH34" s="92"/>
      <c r="FI34" s="92"/>
      <c r="FJ34" s="92"/>
      <c r="FK34" s="92"/>
      <c r="FL34" s="92"/>
      <c r="FM34" s="92"/>
      <c r="FN34" s="92"/>
      <c r="FO34" s="92"/>
    </row>
    <row r="35" s="57" customFormat="1" ht="15" spans="1:171">
      <c r="A35" s="85">
        <v>2010306</v>
      </c>
      <c r="B35" s="86" t="s">
        <v>170</v>
      </c>
      <c r="C35" s="87">
        <v>0</v>
      </c>
      <c r="D35" s="87">
        <v>0</v>
      </c>
      <c r="E35" s="88"/>
      <c r="FG35" s="92"/>
      <c r="FH35" s="92"/>
      <c r="FI35" s="92"/>
      <c r="FJ35" s="92"/>
      <c r="FK35" s="92"/>
      <c r="FL35" s="92"/>
      <c r="FM35" s="92"/>
      <c r="FN35" s="92"/>
      <c r="FO35" s="92"/>
    </row>
    <row r="36" s="57" customFormat="1" ht="15" spans="1:171">
      <c r="A36" s="85">
        <v>2010309</v>
      </c>
      <c r="B36" s="89" t="s">
        <v>171</v>
      </c>
      <c r="C36" s="87">
        <v>0</v>
      </c>
      <c r="D36" s="87">
        <v>0</v>
      </c>
      <c r="E36" s="88"/>
      <c r="FG36" s="92"/>
      <c r="FH36" s="92"/>
      <c r="FI36" s="92"/>
      <c r="FJ36" s="92"/>
      <c r="FK36" s="92"/>
      <c r="FL36" s="92"/>
      <c r="FM36" s="92"/>
      <c r="FN36" s="92"/>
      <c r="FO36" s="92"/>
    </row>
    <row r="37" s="57" customFormat="1" ht="15" spans="1:171">
      <c r="A37" s="85">
        <v>2010350</v>
      </c>
      <c r="B37" s="89" t="s">
        <v>160</v>
      </c>
      <c r="C37" s="87">
        <v>136</v>
      </c>
      <c r="D37" s="87">
        <v>136</v>
      </c>
      <c r="E37" s="88">
        <f t="shared" ref="E37:E41" si="3">SUM(D37/C37)</f>
        <v>1</v>
      </c>
      <c r="FG37" s="92"/>
      <c r="FH37" s="92"/>
      <c r="FI37" s="92"/>
      <c r="FJ37" s="92"/>
      <c r="FK37" s="92"/>
      <c r="FL37" s="92"/>
      <c r="FM37" s="92"/>
      <c r="FN37" s="92"/>
      <c r="FO37" s="92"/>
    </row>
    <row r="38" s="57" customFormat="1" ht="15" spans="1:171">
      <c r="A38" s="85">
        <v>2010399</v>
      </c>
      <c r="B38" s="89" t="s">
        <v>172</v>
      </c>
      <c r="C38" s="87">
        <v>3799</v>
      </c>
      <c r="D38" s="87">
        <v>1848</v>
      </c>
      <c r="E38" s="88">
        <f t="shared" si="3"/>
        <v>0.486443801000263</v>
      </c>
      <c r="FG38" s="92"/>
      <c r="FH38" s="92"/>
      <c r="FI38" s="92"/>
      <c r="FJ38" s="92"/>
      <c r="FK38" s="92"/>
      <c r="FL38" s="92"/>
      <c r="FM38" s="92"/>
      <c r="FN38" s="92"/>
      <c r="FO38" s="92"/>
    </row>
    <row r="39" s="57" customFormat="1" ht="15" spans="1:171">
      <c r="A39" s="81">
        <v>20104</v>
      </c>
      <c r="B39" s="82" t="s">
        <v>173</v>
      </c>
      <c r="C39" s="83">
        <f>SUM(C40:C49)</f>
        <v>1637</v>
      </c>
      <c r="D39" s="83">
        <f>SUM(D40:D49)</f>
        <v>1487</v>
      </c>
      <c r="E39" s="84">
        <f t="shared" si="3"/>
        <v>0.908368967623702</v>
      </c>
      <c r="FG39" s="92"/>
      <c r="FH39" s="92"/>
      <c r="FI39" s="92"/>
      <c r="FJ39" s="92"/>
      <c r="FK39" s="92"/>
      <c r="FL39" s="92"/>
      <c r="FM39" s="92"/>
      <c r="FN39" s="92"/>
      <c r="FO39" s="92"/>
    </row>
    <row r="40" s="57" customFormat="1" ht="15" spans="1:171">
      <c r="A40" s="85">
        <v>2010401</v>
      </c>
      <c r="B40" s="86" t="s">
        <v>151</v>
      </c>
      <c r="C40" s="87">
        <v>483</v>
      </c>
      <c r="D40" s="87">
        <v>480</v>
      </c>
      <c r="E40" s="88">
        <f t="shared" si="3"/>
        <v>0.993788819875776</v>
      </c>
      <c r="FG40" s="92"/>
      <c r="FH40" s="92"/>
      <c r="FI40" s="92"/>
      <c r="FJ40" s="92"/>
      <c r="FK40" s="92"/>
      <c r="FL40" s="92"/>
      <c r="FM40" s="92"/>
      <c r="FN40" s="92"/>
      <c r="FO40" s="92"/>
    </row>
    <row r="41" s="57" customFormat="1" ht="15" spans="1:171">
      <c r="A41" s="85">
        <v>2010402</v>
      </c>
      <c r="B41" s="86" t="s">
        <v>152</v>
      </c>
      <c r="C41" s="87">
        <v>791</v>
      </c>
      <c r="D41" s="87">
        <v>706</v>
      </c>
      <c r="E41" s="88">
        <f t="shared" si="3"/>
        <v>0.892541087231353</v>
      </c>
      <c r="FG41" s="92"/>
      <c r="FH41" s="92"/>
      <c r="FI41" s="92"/>
      <c r="FJ41" s="92"/>
      <c r="FK41" s="92"/>
      <c r="FL41" s="92"/>
      <c r="FM41" s="92"/>
      <c r="FN41" s="92"/>
      <c r="FO41" s="92"/>
    </row>
    <row r="42" s="57" customFormat="1" ht="15" spans="1:171">
      <c r="A42" s="85">
        <v>2010403</v>
      </c>
      <c r="B42" s="89" t="s">
        <v>153</v>
      </c>
      <c r="C42" s="87">
        <v>0</v>
      </c>
      <c r="D42" s="87">
        <v>0</v>
      </c>
      <c r="E42" s="88"/>
      <c r="FG42" s="92"/>
      <c r="FH42" s="92"/>
      <c r="FI42" s="92"/>
      <c r="FJ42" s="92"/>
      <c r="FK42" s="92"/>
      <c r="FL42" s="92"/>
      <c r="FM42" s="92"/>
      <c r="FN42" s="92"/>
      <c r="FO42" s="92"/>
    </row>
    <row r="43" s="57" customFormat="1" ht="15" spans="1:171">
      <c r="A43" s="85">
        <v>2010404</v>
      </c>
      <c r="B43" s="89" t="s">
        <v>174</v>
      </c>
      <c r="C43" s="87">
        <v>0</v>
      </c>
      <c r="D43" s="87">
        <v>0</v>
      </c>
      <c r="E43" s="88"/>
      <c r="FG43" s="92"/>
      <c r="FH43" s="92"/>
      <c r="FI43" s="92"/>
      <c r="FJ43" s="92"/>
      <c r="FK43" s="92"/>
      <c r="FL43" s="92"/>
      <c r="FM43" s="92"/>
      <c r="FN43" s="92"/>
      <c r="FO43" s="92"/>
    </row>
    <row r="44" s="57" customFormat="1" ht="15" spans="1:171">
      <c r="A44" s="85">
        <v>2010405</v>
      </c>
      <c r="B44" s="89" t="s">
        <v>175</v>
      </c>
      <c r="C44" s="87">
        <v>0</v>
      </c>
      <c r="D44" s="87">
        <v>0</v>
      </c>
      <c r="E44" s="88"/>
      <c r="FG44" s="92"/>
      <c r="FH44" s="92"/>
      <c r="FI44" s="92"/>
      <c r="FJ44" s="92"/>
      <c r="FK44" s="92"/>
      <c r="FL44" s="92"/>
      <c r="FM44" s="92"/>
      <c r="FN44" s="92"/>
      <c r="FO44" s="92"/>
    </row>
    <row r="45" s="57" customFormat="1" ht="15" spans="1:171">
      <c r="A45" s="85">
        <v>2010406</v>
      </c>
      <c r="B45" s="86" t="s">
        <v>176</v>
      </c>
      <c r="C45" s="87">
        <v>0</v>
      </c>
      <c r="D45" s="87">
        <v>0</v>
      </c>
      <c r="E45" s="88"/>
      <c r="FG45" s="92"/>
      <c r="FH45" s="92"/>
      <c r="FI45" s="92"/>
      <c r="FJ45" s="92"/>
      <c r="FK45" s="92"/>
      <c r="FL45" s="92"/>
      <c r="FM45" s="92"/>
      <c r="FN45" s="92"/>
      <c r="FO45" s="92"/>
    </row>
    <row r="46" s="57" customFormat="1" ht="15" spans="1:171">
      <c r="A46" s="85">
        <v>2010407</v>
      </c>
      <c r="B46" s="86" t="s">
        <v>177</v>
      </c>
      <c r="C46" s="87">
        <v>0</v>
      </c>
      <c r="D46" s="87">
        <v>0</v>
      </c>
      <c r="E46" s="88"/>
      <c r="FG46" s="92"/>
      <c r="FH46" s="92"/>
      <c r="FI46" s="92"/>
      <c r="FJ46" s="92"/>
      <c r="FK46" s="92"/>
      <c r="FL46" s="92"/>
      <c r="FM46" s="92"/>
      <c r="FN46" s="92"/>
      <c r="FO46" s="92"/>
    </row>
    <row r="47" s="57" customFormat="1" ht="15" spans="1:171">
      <c r="A47" s="85">
        <v>2010408</v>
      </c>
      <c r="B47" s="86" t="s">
        <v>178</v>
      </c>
      <c r="C47" s="87">
        <v>0</v>
      </c>
      <c r="D47" s="87">
        <v>0</v>
      </c>
      <c r="E47" s="88"/>
      <c r="FG47" s="92"/>
      <c r="FH47" s="92"/>
      <c r="FI47" s="92"/>
      <c r="FJ47" s="92"/>
      <c r="FK47" s="92"/>
      <c r="FL47" s="92"/>
      <c r="FM47" s="92"/>
      <c r="FN47" s="92"/>
      <c r="FO47" s="92"/>
    </row>
    <row r="48" s="57" customFormat="1" ht="15" spans="1:171">
      <c r="A48" s="85">
        <v>2010450</v>
      </c>
      <c r="B48" s="86" t="s">
        <v>160</v>
      </c>
      <c r="C48" s="87">
        <v>3</v>
      </c>
      <c r="D48" s="87">
        <v>3</v>
      </c>
      <c r="E48" s="88">
        <f t="shared" ref="E48:E52" si="4">SUM(D48/C48)</f>
        <v>1</v>
      </c>
      <c r="FG48" s="92"/>
      <c r="FH48" s="92"/>
      <c r="FI48" s="92"/>
      <c r="FJ48" s="92"/>
      <c r="FK48" s="92"/>
      <c r="FL48" s="92"/>
      <c r="FM48" s="92"/>
      <c r="FN48" s="92"/>
      <c r="FO48" s="92"/>
    </row>
    <row r="49" s="57" customFormat="1" ht="15" spans="1:171">
      <c r="A49" s="85">
        <v>2010499</v>
      </c>
      <c r="B49" s="89" t="s">
        <v>179</v>
      </c>
      <c r="C49" s="87">
        <v>360</v>
      </c>
      <c r="D49" s="87">
        <v>298</v>
      </c>
      <c r="E49" s="88">
        <f t="shared" si="4"/>
        <v>0.827777777777778</v>
      </c>
      <c r="FG49" s="92"/>
      <c r="FH49" s="92"/>
      <c r="FI49" s="92"/>
      <c r="FJ49" s="92"/>
      <c r="FK49" s="92"/>
      <c r="FL49" s="92"/>
      <c r="FM49" s="92"/>
      <c r="FN49" s="92"/>
      <c r="FO49" s="92"/>
    </row>
    <row r="50" s="57" customFormat="1" ht="15" spans="1:171">
      <c r="A50" s="81">
        <v>20105</v>
      </c>
      <c r="B50" s="82" t="s">
        <v>180</v>
      </c>
      <c r="C50" s="83">
        <f>SUM(C51:C60)</f>
        <v>432</v>
      </c>
      <c r="D50" s="83">
        <f>SUM(D51:D60)</f>
        <v>422</v>
      </c>
      <c r="E50" s="84">
        <f t="shared" si="4"/>
        <v>0.976851851851852</v>
      </c>
      <c r="FG50" s="92"/>
      <c r="FH50" s="92"/>
      <c r="FI50" s="92"/>
      <c r="FJ50" s="92"/>
      <c r="FK50" s="92"/>
      <c r="FL50" s="92"/>
      <c r="FM50" s="92"/>
      <c r="FN50" s="92"/>
      <c r="FO50" s="92"/>
    </row>
    <row r="51" s="57" customFormat="1" ht="15" spans="1:171">
      <c r="A51" s="85">
        <v>2010501</v>
      </c>
      <c r="B51" s="89" t="s">
        <v>151</v>
      </c>
      <c r="C51" s="87">
        <v>182</v>
      </c>
      <c r="D51" s="87">
        <v>188</v>
      </c>
      <c r="E51" s="88">
        <f t="shared" si="4"/>
        <v>1.03296703296703</v>
      </c>
      <c r="FG51" s="92"/>
      <c r="FH51" s="92"/>
      <c r="FI51" s="92"/>
      <c r="FJ51" s="92"/>
      <c r="FK51" s="92"/>
      <c r="FL51" s="92"/>
      <c r="FM51" s="92"/>
      <c r="FN51" s="92"/>
      <c r="FO51" s="92"/>
    </row>
    <row r="52" s="57" customFormat="1" ht="15" spans="1:171">
      <c r="A52" s="85">
        <v>2010502</v>
      </c>
      <c r="B52" s="90" t="s">
        <v>152</v>
      </c>
      <c r="C52" s="87">
        <v>12</v>
      </c>
      <c r="D52" s="87">
        <v>20</v>
      </c>
      <c r="E52" s="88">
        <f t="shared" si="4"/>
        <v>1.66666666666667</v>
      </c>
      <c r="FG52" s="92"/>
      <c r="FH52" s="92"/>
      <c r="FI52" s="92"/>
      <c r="FJ52" s="92"/>
      <c r="FK52" s="92"/>
      <c r="FL52" s="92"/>
      <c r="FM52" s="92"/>
      <c r="FN52" s="92"/>
      <c r="FO52" s="92"/>
    </row>
    <row r="53" s="57" customFormat="1" ht="15" spans="1:171">
      <c r="A53" s="85">
        <v>2010503</v>
      </c>
      <c r="B53" s="86" t="s">
        <v>153</v>
      </c>
      <c r="C53" s="87">
        <v>0</v>
      </c>
      <c r="D53" s="87">
        <v>0</v>
      </c>
      <c r="E53" s="88"/>
      <c r="FG53" s="92"/>
      <c r="FH53" s="92"/>
      <c r="FI53" s="92"/>
      <c r="FJ53" s="92"/>
      <c r="FK53" s="92"/>
      <c r="FL53" s="92"/>
      <c r="FM53" s="92"/>
      <c r="FN53" s="92"/>
      <c r="FO53" s="92"/>
    </row>
    <row r="54" s="57" customFormat="1" ht="15" spans="1:171">
      <c r="A54" s="85">
        <v>2010504</v>
      </c>
      <c r="B54" s="86" t="s">
        <v>181</v>
      </c>
      <c r="C54" s="87">
        <v>0</v>
      </c>
      <c r="D54" s="87">
        <v>0</v>
      </c>
      <c r="E54" s="88"/>
      <c r="FG54" s="92"/>
      <c r="FH54" s="92"/>
      <c r="FI54" s="92"/>
      <c r="FJ54" s="92"/>
      <c r="FK54" s="92"/>
      <c r="FL54" s="92"/>
      <c r="FM54" s="92"/>
      <c r="FN54" s="92"/>
      <c r="FO54" s="92"/>
    </row>
    <row r="55" s="57" customFormat="1" ht="15" spans="1:171">
      <c r="A55" s="85">
        <v>2010505</v>
      </c>
      <c r="B55" s="86" t="s">
        <v>182</v>
      </c>
      <c r="C55" s="87">
        <v>4</v>
      </c>
      <c r="D55" s="87">
        <v>4</v>
      </c>
      <c r="E55" s="88">
        <f t="shared" ref="E55:E58" si="5">SUM(D55/C55)</f>
        <v>1</v>
      </c>
      <c r="FG55" s="92"/>
      <c r="FH55" s="92"/>
      <c r="FI55" s="92"/>
      <c r="FJ55" s="92"/>
      <c r="FK55" s="92"/>
      <c r="FL55" s="92"/>
      <c r="FM55" s="92"/>
      <c r="FN55" s="92"/>
      <c r="FO55" s="92"/>
    </row>
    <row r="56" s="57" customFormat="1" ht="15" spans="1:171">
      <c r="A56" s="85">
        <v>2010506</v>
      </c>
      <c r="B56" s="89" t="s">
        <v>183</v>
      </c>
      <c r="C56" s="87">
        <v>0</v>
      </c>
      <c r="D56" s="87">
        <v>0</v>
      </c>
      <c r="E56" s="88"/>
      <c r="FG56" s="92"/>
      <c r="FH56" s="92"/>
      <c r="FI56" s="92"/>
      <c r="FJ56" s="92"/>
      <c r="FK56" s="92"/>
      <c r="FL56" s="92"/>
      <c r="FM56" s="92"/>
      <c r="FN56" s="92"/>
      <c r="FO56" s="92"/>
    </row>
    <row r="57" s="57" customFormat="1" ht="15" spans="1:171">
      <c r="A57" s="85">
        <v>2010507</v>
      </c>
      <c r="B57" s="89" t="s">
        <v>184</v>
      </c>
      <c r="C57" s="87">
        <v>123</v>
      </c>
      <c r="D57" s="87">
        <v>110</v>
      </c>
      <c r="E57" s="88">
        <f t="shared" si="5"/>
        <v>0.894308943089431</v>
      </c>
      <c r="FG57" s="92"/>
      <c r="FH57" s="92"/>
      <c r="FI57" s="92"/>
      <c r="FJ57" s="92"/>
      <c r="FK57" s="92"/>
      <c r="FL57" s="92"/>
      <c r="FM57" s="92"/>
      <c r="FN57" s="92"/>
      <c r="FO57" s="92"/>
    </row>
    <row r="58" s="57" customFormat="1" ht="15" spans="1:171">
      <c r="A58" s="85">
        <v>2010508</v>
      </c>
      <c r="B58" s="89" t="s">
        <v>185</v>
      </c>
      <c r="C58" s="87">
        <v>111</v>
      </c>
      <c r="D58" s="87">
        <v>100</v>
      </c>
      <c r="E58" s="88">
        <f t="shared" si="5"/>
        <v>0.900900900900901</v>
      </c>
      <c r="FG58" s="92"/>
      <c r="FH58" s="92"/>
      <c r="FI58" s="92"/>
      <c r="FJ58" s="92"/>
      <c r="FK58" s="92"/>
      <c r="FL58" s="92"/>
      <c r="FM58" s="92"/>
      <c r="FN58" s="92"/>
      <c r="FO58" s="92"/>
    </row>
    <row r="59" s="57" customFormat="1" ht="15" spans="1:171">
      <c r="A59" s="85">
        <v>2010550</v>
      </c>
      <c r="B59" s="86" t="s">
        <v>160</v>
      </c>
      <c r="C59" s="87">
        <v>0</v>
      </c>
      <c r="D59" s="87">
        <v>0</v>
      </c>
      <c r="E59" s="88"/>
      <c r="FG59" s="92"/>
      <c r="FH59" s="92"/>
      <c r="FI59" s="92"/>
      <c r="FJ59" s="92"/>
      <c r="FK59" s="92"/>
      <c r="FL59" s="92"/>
      <c r="FM59" s="92"/>
      <c r="FN59" s="92"/>
      <c r="FO59" s="92"/>
    </row>
    <row r="60" s="57" customFormat="1" ht="15" spans="1:171">
      <c r="A60" s="85">
        <v>2010599</v>
      </c>
      <c r="B60" s="89" t="s">
        <v>186</v>
      </c>
      <c r="C60" s="87">
        <v>0</v>
      </c>
      <c r="D60" s="87">
        <v>0</v>
      </c>
      <c r="E60" s="88"/>
      <c r="FG60" s="92"/>
      <c r="FH60" s="92"/>
      <c r="FI60" s="92"/>
      <c r="FJ60" s="92"/>
      <c r="FK60" s="92"/>
      <c r="FL60" s="92"/>
      <c r="FM60" s="92"/>
      <c r="FN60" s="92"/>
      <c r="FO60" s="92"/>
    </row>
    <row r="61" s="57" customFormat="1" ht="15" spans="1:171">
      <c r="A61" s="81">
        <v>20106</v>
      </c>
      <c r="B61" s="82" t="s">
        <v>187</v>
      </c>
      <c r="C61" s="83">
        <f>SUM(C62:C71)</f>
        <v>2591</v>
      </c>
      <c r="D61" s="83">
        <f>SUM(D62:D71)</f>
        <v>2488</v>
      </c>
      <c r="E61" s="84">
        <f t="shared" ref="E61:E63" si="6">SUM(D61/C61)</f>
        <v>0.960247008876882</v>
      </c>
      <c r="FG61" s="92"/>
      <c r="FH61" s="92"/>
      <c r="FI61" s="92"/>
      <c r="FJ61" s="92"/>
      <c r="FK61" s="92"/>
      <c r="FL61" s="92"/>
      <c r="FM61" s="92"/>
      <c r="FN61" s="92"/>
      <c r="FO61" s="92"/>
    </row>
    <row r="62" s="57" customFormat="1" ht="15" spans="1:171">
      <c r="A62" s="85">
        <v>2010601</v>
      </c>
      <c r="B62" s="89" t="s">
        <v>151</v>
      </c>
      <c r="C62" s="87">
        <v>1175</v>
      </c>
      <c r="D62" s="87">
        <v>1208</v>
      </c>
      <c r="E62" s="88">
        <f t="shared" si="6"/>
        <v>1.02808510638298</v>
      </c>
      <c r="FG62" s="92"/>
      <c r="FH62" s="92"/>
      <c r="FI62" s="92"/>
      <c r="FJ62" s="92"/>
      <c r="FK62" s="92"/>
      <c r="FL62" s="92"/>
      <c r="FM62" s="92"/>
      <c r="FN62" s="92"/>
      <c r="FO62" s="92"/>
    </row>
    <row r="63" s="57" customFormat="1" ht="15" spans="1:171">
      <c r="A63" s="85">
        <v>2010602</v>
      </c>
      <c r="B63" s="90" t="s">
        <v>152</v>
      </c>
      <c r="C63" s="87">
        <v>185</v>
      </c>
      <c r="D63" s="87">
        <v>160</v>
      </c>
      <c r="E63" s="88">
        <f t="shared" si="6"/>
        <v>0.864864864864865</v>
      </c>
      <c r="FG63" s="92"/>
      <c r="FH63" s="92"/>
      <c r="FI63" s="92"/>
      <c r="FJ63" s="92"/>
      <c r="FK63" s="92"/>
      <c r="FL63" s="92"/>
      <c r="FM63" s="92"/>
      <c r="FN63" s="92"/>
      <c r="FO63" s="92"/>
    </row>
    <row r="64" s="57" customFormat="1" ht="15" spans="1:171">
      <c r="A64" s="85">
        <v>2010603</v>
      </c>
      <c r="B64" s="90" t="s">
        <v>153</v>
      </c>
      <c r="C64" s="87">
        <v>0</v>
      </c>
      <c r="D64" s="87">
        <v>0</v>
      </c>
      <c r="E64" s="88"/>
      <c r="FG64" s="92"/>
      <c r="FH64" s="92"/>
      <c r="FI64" s="92"/>
      <c r="FJ64" s="92"/>
      <c r="FK64" s="92"/>
      <c r="FL64" s="92"/>
      <c r="FM64" s="92"/>
      <c r="FN64" s="92"/>
      <c r="FO64" s="92"/>
    </row>
    <row r="65" s="57" customFormat="1" ht="15" spans="1:171">
      <c r="A65" s="85">
        <v>2010604</v>
      </c>
      <c r="B65" s="90" t="s">
        <v>188</v>
      </c>
      <c r="C65" s="87">
        <v>0</v>
      </c>
      <c r="D65" s="87">
        <v>0</v>
      </c>
      <c r="E65" s="88"/>
      <c r="FG65" s="92"/>
      <c r="FH65" s="92"/>
      <c r="FI65" s="92"/>
      <c r="FJ65" s="92"/>
      <c r="FK65" s="92"/>
      <c r="FL65" s="92"/>
      <c r="FM65" s="92"/>
      <c r="FN65" s="92"/>
      <c r="FO65" s="92"/>
    </row>
    <row r="66" s="57" customFormat="1" ht="15" spans="1:171">
      <c r="A66" s="85">
        <v>2010605</v>
      </c>
      <c r="B66" s="90" t="s">
        <v>189</v>
      </c>
      <c r="C66" s="87">
        <v>0</v>
      </c>
      <c r="D66" s="87">
        <v>0</v>
      </c>
      <c r="E66" s="88"/>
      <c r="FG66" s="92"/>
      <c r="FH66" s="92"/>
      <c r="FI66" s="92"/>
      <c r="FJ66" s="92"/>
      <c r="FK66" s="92"/>
      <c r="FL66" s="92"/>
      <c r="FM66" s="92"/>
      <c r="FN66" s="92"/>
      <c r="FO66" s="92"/>
    </row>
    <row r="67" s="57" customFormat="1" ht="15" spans="1:171">
      <c r="A67" s="85">
        <v>2010606</v>
      </c>
      <c r="B67" s="90" t="s">
        <v>190</v>
      </c>
      <c r="C67" s="87">
        <v>0</v>
      </c>
      <c r="D67" s="87">
        <v>0</v>
      </c>
      <c r="E67" s="88"/>
      <c r="FG67" s="92"/>
      <c r="FH67" s="92"/>
      <c r="FI67" s="92"/>
      <c r="FJ67" s="92"/>
      <c r="FK67" s="92"/>
      <c r="FL67" s="92"/>
      <c r="FM67" s="92"/>
      <c r="FN67" s="92"/>
      <c r="FO67" s="92"/>
    </row>
    <row r="68" s="57" customFormat="1" ht="15" spans="1:171">
      <c r="A68" s="85">
        <v>2010607</v>
      </c>
      <c r="B68" s="86" t="s">
        <v>191</v>
      </c>
      <c r="C68" s="87">
        <v>103</v>
      </c>
      <c r="D68" s="87">
        <v>120</v>
      </c>
      <c r="E68" s="88">
        <f t="shared" ref="E68:E73" si="7">SUM(D68/C68)</f>
        <v>1.16504854368932</v>
      </c>
      <c r="FG68" s="92"/>
      <c r="FH68" s="92"/>
      <c r="FI68" s="92"/>
      <c r="FJ68" s="92"/>
      <c r="FK68" s="92"/>
      <c r="FL68" s="92"/>
      <c r="FM68" s="92"/>
      <c r="FN68" s="92"/>
      <c r="FO68" s="92"/>
    </row>
    <row r="69" s="57" customFormat="1" ht="15" spans="1:171">
      <c r="A69" s="85">
        <v>2010608</v>
      </c>
      <c r="B69" s="89" t="s">
        <v>192</v>
      </c>
      <c r="C69" s="87">
        <v>0</v>
      </c>
      <c r="D69" s="87">
        <v>0</v>
      </c>
      <c r="E69" s="88"/>
      <c r="FG69" s="92"/>
      <c r="FH69" s="92"/>
      <c r="FI69" s="92"/>
      <c r="FJ69" s="92"/>
      <c r="FK69" s="92"/>
      <c r="FL69" s="92"/>
      <c r="FM69" s="92"/>
      <c r="FN69" s="92"/>
      <c r="FO69" s="92"/>
    </row>
    <row r="70" s="57" customFormat="1" ht="15" spans="1:171">
      <c r="A70" s="85">
        <v>2010650</v>
      </c>
      <c r="B70" s="89" t="s">
        <v>160</v>
      </c>
      <c r="C70" s="87">
        <v>0</v>
      </c>
      <c r="D70" s="87">
        <v>0</v>
      </c>
      <c r="E70" s="88"/>
      <c r="FG70" s="92"/>
      <c r="FH70" s="92"/>
      <c r="FI70" s="92"/>
      <c r="FJ70" s="92"/>
      <c r="FK70" s="92"/>
      <c r="FL70" s="92"/>
      <c r="FM70" s="92"/>
      <c r="FN70" s="92"/>
      <c r="FO70" s="92"/>
    </row>
    <row r="71" s="57" customFormat="1" ht="15" spans="1:171">
      <c r="A71" s="85">
        <v>2010699</v>
      </c>
      <c r="B71" s="89" t="s">
        <v>193</v>
      </c>
      <c r="C71" s="87">
        <v>1128</v>
      </c>
      <c r="D71" s="87">
        <v>1000</v>
      </c>
      <c r="E71" s="88">
        <f t="shared" si="7"/>
        <v>0.886524822695035</v>
      </c>
      <c r="FG71" s="92"/>
      <c r="FH71" s="92"/>
      <c r="FI71" s="92"/>
      <c r="FJ71" s="92"/>
      <c r="FK71" s="92"/>
      <c r="FL71" s="92"/>
      <c r="FM71" s="92"/>
      <c r="FN71" s="92"/>
      <c r="FO71" s="92"/>
    </row>
    <row r="72" s="57" customFormat="1" ht="15" spans="1:171">
      <c r="A72" s="81">
        <v>20107</v>
      </c>
      <c r="B72" s="82" t="s">
        <v>194</v>
      </c>
      <c r="C72" s="83">
        <f>SUM(C73:C79)</f>
        <v>1510</v>
      </c>
      <c r="D72" s="83">
        <f>SUM(D73:D79)</f>
        <v>1510</v>
      </c>
      <c r="E72" s="84">
        <f t="shared" si="7"/>
        <v>1</v>
      </c>
      <c r="FG72" s="92"/>
      <c r="FH72" s="92"/>
      <c r="FI72" s="92"/>
      <c r="FJ72" s="92"/>
      <c r="FK72" s="92"/>
      <c r="FL72" s="92"/>
      <c r="FM72" s="92"/>
      <c r="FN72" s="92"/>
      <c r="FO72" s="92"/>
    </row>
    <row r="73" s="57" customFormat="1" ht="15" spans="1:171">
      <c r="A73" s="85">
        <v>2010701</v>
      </c>
      <c r="B73" s="86" t="s">
        <v>151</v>
      </c>
      <c r="C73" s="87">
        <v>1500</v>
      </c>
      <c r="D73" s="87">
        <v>1500</v>
      </c>
      <c r="E73" s="88">
        <f t="shared" si="7"/>
        <v>1</v>
      </c>
      <c r="FG73" s="92"/>
      <c r="FH73" s="92"/>
      <c r="FI73" s="92"/>
      <c r="FJ73" s="92"/>
      <c r="FK73" s="92"/>
      <c r="FL73" s="92"/>
      <c r="FM73" s="92"/>
      <c r="FN73" s="92"/>
      <c r="FO73" s="92"/>
    </row>
    <row r="74" s="57" customFormat="1" ht="15" spans="1:171">
      <c r="A74" s="85">
        <v>2010702</v>
      </c>
      <c r="B74" s="86" t="s">
        <v>152</v>
      </c>
      <c r="C74" s="87">
        <v>0</v>
      </c>
      <c r="D74" s="87">
        <v>0</v>
      </c>
      <c r="E74" s="88"/>
      <c r="FG74" s="92"/>
      <c r="FH74" s="92"/>
      <c r="FI74" s="92"/>
      <c r="FJ74" s="92"/>
      <c r="FK74" s="92"/>
      <c r="FL74" s="92"/>
      <c r="FM74" s="92"/>
      <c r="FN74" s="92"/>
      <c r="FO74" s="92"/>
    </row>
    <row r="75" s="57" customFormat="1" ht="15" spans="1:171">
      <c r="A75" s="85">
        <v>2010703</v>
      </c>
      <c r="B75" s="93" t="s">
        <v>153</v>
      </c>
      <c r="C75" s="87">
        <v>0</v>
      </c>
      <c r="D75" s="87">
        <v>0</v>
      </c>
      <c r="E75" s="88"/>
      <c r="FG75" s="92"/>
      <c r="FH75" s="92"/>
      <c r="FI75" s="92"/>
      <c r="FJ75" s="92"/>
      <c r="FK75" s="92"/>
      <c r="FL75" s="92"/>
      <c r="FM75" s="92"/>
      <c r="FN75" s="92"/>
      <c r="FO75" s="92"/>
    </row>
    <row r="76" s="57" customFormat="1" ht="15" spans="1:171">
      <c r="A76" s="85">
        <v>2010709</v>
      </c>
      <c r="B76" s="86" t="s">
        <v>191</v>
      </c>
      <c r="C76" s="87">
        <v>0</v>
      </c>
      <c r="D76" s="87">
        <v>0</v>
      </c>
      <c r="E76" s="88"/>
      <c r="FG76" s="92"/>
      <c r="FH76" s="92"/>
      <c r="FI76" s="92"/>
      <c r="FJ76" s="92"/>
      <c r="FK76" s="92"/>
      <c r="FL76" s="92"/>
      <c r="FM76" s="92"/>
      <c r="FN76" s="92"/>
      <c r="FO76" s="92"/>
    </row>
    <row r="77" s="57" customFormat="1" ht="15" spans="1:171">
      <c r="A77" s="85">
        <v>2010710</v>
      </c>
      <c r="B77" s="89" t="s">
        <v>195</v>
      </c>
      <c r="C77" s="87">
        <v>0</v>
      </c>
      <c r="D77" s="87">
        <v>0</v>
      </c>
      <c r="E77" s="88"/>
      <c r="FG77" s="92"/>
      <c r="FH77" s="92"/>
      <c r="FI77" s="92"/>
      <c r="FJ77" s="92"/>
      <c r="FK77" s="92"/>
      <c r="FL77" s="92"/>
      <c r="FM77" s="92"/>
      <c r="FN77" s="92"/>
      <c r="FO77" s="92"/>
    </row>
    <row r="78" s="57" customFormat="1" ht="15" spans="1:171">
      <c r="A78" s="85">
        <v>2010750</v>
      </c>
      <c r="B78" s="89" t="s">
        <v>160</v>
      </c>
      <c r="C78" s="87">
        <v>0</v>
      </c>
      <c r="D78" s="87">
        <v>0</v>
      </c>
      <c r="E78" s="88"/>
      <c r="FG78" s="92"/>
      <c r="FH78" s="92"/>
      <c r="FI78" s="92"/>
      <c r="FJ78" s="92"/>
      <c r="FK78" s="92"/>
      <c r="FL78" s="92"/>
      <c r="FM78" s="92"/>
      <c r="FN78" s="92"/>
      <c r="FO78" s="92"/>
    </row>
    <row r="79" s="57" customFormat="1" ht="15" spans="1:171">
      <c r="A79" s="85">
        <v>2010799</v>
      </c>
      <c r="B79" s="89" t="s">
        <v>196</v>
      </c>
      <c r="C79" s="87">
        <v>10</v>
      </c>
      <c r="D79" s="87">
        <v>10</v>
      </c>
      <c r="E79" s="88">
        <f t="shared" ref="E79:E82" si="8">SUM(D79/C79)</f>
        <v>1</v>
      </c>
      <c r="FG79" s="92"/>
      <c r="FH79" s="92"/>
      <c r="FI79" s="92"/>
      <c r="FJ79" s="92"/>
      <c r="FK79" s="92"/>
      <c r="FL79" s="92"/>
      <c r="FM79" s="92"/>
      <c r="FN79" s="92"/>
      <c r="FO79" s="92"/>
    </row>
    <row r="80" s="57" customFormat="1" ht="15" spans="1:171">
      <c r="A80" s="81">
        <v>20108</v>
      </c>
      <c r="B80" s="82" t="s">
        <v>197</v>
      </c>
      <c r="C80" s="83">
        <f>SUM(C81:C88)</f>
        <v>387</v>
      </c>
      <c r="D80" s="83">
        <f>SUM(D81:D88)</f>
        <v>365</v>
      </c>
      <c r="E80" s="84">
        <f t="shared" si="8"/>
        <v>0.943152454780362</v>
      </c>
      <c r="FG80" s="92"/>
      <c r="FH80" s="92"/>
      <c r="FI80" s="92"/>
      <c r="FJ80" s="92"/>
      <c r="FK80" s="92"/>
      <c r="FL80" s="92"/>
      <c r="FM80" s="92"/>
      <c r="FN80" s="92"/>
      <c r="FO80" s="92"/>
    </row>
    <row r="81" s="57" customFormat="1" ht="15" spans="1:171">
      <c r="A81" s="85">
        <v>2010801</v>
      </c>
      <c r="B81" s="86" t="s">
        <v>151</v>
      </c>
      <c r="C81" s="87">
        <v>272</v>
      </c>
      <c r="D81" s="87">
        <v>280</v>
      </c>
      <c r="E81" s="88">
        <f t="shared" si="8"/>
        <v>1.02941176470588</v>
      </c>
      <c r="FG81" s="92"/>
      <c r="FH81" s="92"/>
      <c r="FI81" s="92"/>
      <c r="FJ81" s="92"/>
      <c r="FK81" s="92"/>
      <c r="FL81" s="92"/>
      <c r="FM81" s="92"/>
      <c r="FN81" s="92"/>
      <c r="FO81" s="92"/>
    </row>
    <row r="82" s="57" customFormat="1" ht="15" spans="1:171">
      <c r="A82" s="85">
        <v>2010802</v>
      </c>
      <c r="B82" s="86" t="s">
        <v>152</v>
      </c>
      <c r="C82" s="87">
        <v>9</v>
      </c>
      <c r="D82" s="87">
        <v>10</v>
      </c>
      <c r="E82" s="88">
        <f t="shared" si="8"/>
        <v>1.11111111111111</v>
      </c>
      <c r="FG82" s="92"/>
      <c r="FH82" s="92"/>
      <c r="FI82" s="92"/>
      <c r="FJ82" s="92"/>
      <c r="FK82" s="92"/>
      <c r="FL82" s="92"/>
      <c r="FM82" s="92"/>
      <c r="FN82" s="92"/>
      <c r="FO82" s="92"/>
    </row>
    <row r="83" s="57" customFormat="1" ht="15" spans="1:171">
      <c r="A83" s="85">
        <v>2010803</v>
      </c>
      <c r="B83" s="86" t="s">
        <v>153</v>
      </c>
      <c r="C83" s="87">
        <v>0</v>
      </c>
      <c r="D83" s="87">
        <v>0</v>
      </c>
      <c r="E83" s="88"/>
      <c r="FG83" s="92"/>
      <c r="FH83" s="92"/>
      <c r="FI83" s="92"/>
      <c r="FJ83" s="92"/>
      <c r="FK83" s="92"/>
      <c r="FL83" s="92"/>
      <c r="FM83" s="92"/>
      <c r="FN83" s="92"/>
      <c r="FO83" s="92"/>
    </row>
    <row r="84" s="57" customFormat="1" ht="15" spans="1:171">
      <c r="A84" s="85">
        <v>2010804</v>
      </c>
      <c r="B84" s="89" t="s">
        <v>198</v>
      </c>
      <c r="C84" s="87">
        <v>63</v>
      </c>
      <c r="D84" s="87">
        <v>50</v>
      </c>
      <c r="E84" s="88">
        <f t="shared" ref="E84:E88" si="9">SUM(D84/C84)</f>
        <v>0.793650793650794</v>
      </c>
      <c r="FG84" s="92"/>
      <c r="FH84" s="92"/>
      <c r="FI84" s="92"/>
      <c r="FJ84" s="92"/>
      <c r="FK84" s="92"/>
      <c r="FL84" s="92"/>
      <c r="FM84" s="92"/>
      <c r="FN84" s="92"/>
      <c r="FO84" s="92"/>
    </row>
    <row r="85" s="57" customFormat="1" ht="15" spans="1:171">
      <c r="A85" s="85">
        <v>2010805</v>
      </c>
      <c r="B85" s="89" t="s">
        <v>199</v>
      </c>
      <c r="C85" s="87">
        <v>0</v>
      </c>
      <c r="D85" s="87">
        <v>0</v>
      </c>
      <c r="E85" s="88"/>
      <c r="FG85" s="92"/>
      <c r="FH85" s="92"/>
      <c r="FI85" s="92"/>
      <c r="FJ85" s="92"/>
      <c r="FK85" s="92"/>
      <c r="FL85" s="92"/>
      <c r="FM85" s="92"/>
      <c r="FN85" s="92"/>
      <c r="FO85" s="92"/>
    </row>
    <row r="86" s="57" customFormat="1" ht="15" spans="1:171">
      <c r="A86" s="85">
        <v>2010806</v>
      </c>
      <c r="B86" s="89" t="s">
        <v>191</v>
      </c>
      <c r="C86" s="87">
        <v>30</v>
      </c>
      <c r="D86" s="87">
        <v>5</v>
      </c>
      <c r="E86" s="88">
        <f t="shared" si="9"/>
        <v>0.166666666666667</v>
      </c>
      <c r="FG86" s="92"/>
      <c r="FH86" s="92"/>
      <c r="FI86" s="92"/>
      <c r="FJ86" s="92"/>
      <c r="FK86" s="92"/>
      <c r="FL86" s="92"/>
      <c r="FM86" s="92"/>
      <c r="FN86" s="92"/>
      <c r="FO86" s="92"/>
    </row>
    <row r="87" s="57" customFormat="1" ht="15" spans="1:171">
      <c r="A87" s="85">
        <v>2010850</v>
      </c>
      <c r="B87" s="89" t="s">
        <v>160</v>
      </c>
      <c r="C87" s="87">
        <v>0</v>
      </c>
      <c r="D87" s="87">
        <v>0</v>
      </c>
      <c r="E87" s="88"/>
      <c r="FG87" s="92"/>
      <c r="FH87" s="92"/>
      <c r="FI87" s="92"/>
      <c r="FJ87" s="92"/>
      <c r="FK87" s="92"/>
      <c r="FL87" s="92"/>
      <c r="FM87" s="92"/>
      <c r="FN87" s="92"/>
      <c r="FO87" s="92"/>
    </row>
    <row r="88" s="57" customFormat="1" ht="15" spans="1:171">
      <c r="A88" s="85">
        <v>2010899</v>
      </c>
      <c r="B88" s="90" t="s">
        <v>200</v>
      </c>
      <c r="C88" s="87">
        <v>13</v>
      </c>
      <c r="D88" s="87">
        <v>20</v>
      </c>
      <c r="E88" s="88">
        <f t="shared" si="9"/>
        <v>1.53846153846154</v>
      </c>
      <c r="FG88" s="92"/>
      <c r="FH88" s="92"/>
      <c r="FI88" s="92"/>
      <c r="FJ88" s="92"/>
      <c r="FK88" s="92"/>
      <c r="FL88" s="92"/>
      <c r="FM88" s="92"/>
      <c r="FN88" s="92"/>
      <c r="FO88" s="92"/>
    </row>
    <row r="89" s="57" customFormat="1" ht="15" spans="1:171">
      <c r="A89" s="81">
        <v>20109</v>
      </c>
      <c r="B89" s="82" t="s">
        <v>201</v>
      </c>
      <c r="C89" s="83">
        <v>0</v>
      </c>
      <c r="D89" s="94">
        <v>0</v>
      </c>
      <c r="E89" s="84"/>
      <c r="FG89" s="92"/>
      <c r="FH89" s="92"/>
      <c r="FI89" s="92"/>
      <c r="FJ89" s="92"/>
      <c r="FK89" s="92"/>
      <c r="FL89" s="92"/>
      <c r="FM89" s="92"/>
      <c r="FN89" s="92"/>
      <c r="FO89" s="92"/>
    </row>
    <row r="90" s="57" customFormat="1" ht="15" spans="1:171">
      <c r="A90" s="85">
        <v>2010901</v>
      </c>
      <c r="B90" s="86" t="s">
        <v>151</v>
      </c>
      <c r="C90" s="87">
        <v>0</v>
      </c>
      <c r="D90" s="87">
        <v>0</v>
      </c>
      <c r="E90" s="88"/>
      <c r="FG90" s="92"/>
      <c r="FH90" s="92"/>
      <c r="FI90" s="92"/>
      <c r="FJ90" s="92"/>
      <c r="FK90" s="92"/>
      <c r="FL90" s="92"/>
      <c r="FM90" s="92"/>
      <c r="FN90" s="92"/>
      <c r="FO90" s="92"/>
    </row>
    <row r="91" s="57" customFormat="1" ht="15" spans="1:171">
      <c r="A91" s="85">
        <v>2010902</v>
      </c>
      <c r="B91" s="89" t="s">
        <v>152</v>
      </c>
      <c r="C91" s="87">
        <v>0</v>
      </c>
      <c r="D91" s="87">
        <v>0</v>
      </c>
      <c r="E91" s="88"/>
      <c r="FG91" s="92"/>
      <c r="FH91" s="92"/>
      <c r="FI91" s="92"/>
      <c r="FJ91" s="92"/>
      <c r="FK91" s="92"/>
      <c r="FL91" s="92"/>
      <c r="FM91" s="92"/>
      <c r="FN91" s="92"/>
      <c r="FO91" s="92"/>
    </row>
    <row r="92" s="57" customFormat="1" ht="15" spans="1:171">
      <c r="A92" s="85">
        <v>2010903</v>
      </c>
      <c r="B92" s="89" t="s">
        <v>153</v>
      </c>
      <c r="C92" s="87">
        <v>0</v>
      </c>
      <c r="D92" s="87">
        <v>0</v>
      </c>
      <c r="E92" s="88"/>
      <c r="FG92" s="92"/>
      <c r="FH92" s="92"/>
      <c r="FI92" s="92"/>
      <c r="FJ92" s="92"/>
      <c r="FK92" s="92"/>
      <c r="FL92" s="92"/>
      <c r="FM92" s="92"/>
      <c r="FN92" s="92"/>
      <c r="FO92" s="92"/>
    </row>
    <row r="93" s="57" customFormat="1" ht="15" spans="1:171">
      <c r="A93" s="85">
        <v>2010905</v>
      </c>
      <c r="B93" s="86" t="s">
        <v>202</v>
      </c>
      <c r="C93" s="87">
        <v>0</v>
      </c>
      <c r="D93" s="87">
        <v>0</v>
      </c>
      <c r="E93" s="88"/>
      <c r="FG93" s="92"/>
      <c r="FH93" s="92"/>
      <c r="FI93" s="92"/>
      <c r="FJ93" s="92"/>
      <c r="FK93" s="92"/>
      <c r="FL93" s="92"/>
      <c r="FM93" s="92"/>
      <c r="FN93" s="92"/>
      <c r="FO93" s="92"/>
    </row>
    <row r="94" s="57" customFormat="1" ht="15" spans="1:171">
      <c r="A94" s="85">
        <v>2010907</v>
      </c>
      <c r="B94" s="86" t="s">
        <v>203</v>
      </c>
      <c r="C94" s="87">
        <v>0</v>
      </c>
      <c r="D94" s="87">
        <v>0</v>
      </c>
      <c r="E94" s="88"/>
      <c r="FG94" s="92"/>
      <c r="FH94" s="92"/>
      <c r="FI94" s="92"/>
      <c r="FJ94" s="92"/>
      <c r="FK94" s="92"/>
      <c r="FL94" s="92"/>
      <c r="FM94" s="92"/>
      <c r="FN94" s="92"/>
      <c r="FO94" s="92"/>
    </row>
    <row r="95" s="57" customFormat="1" ht="15" spans="1:171">
      <c r="A95" s="85">
        <v>2010908</v>
      </c>
      <c r="B95" s="86" t="s">
        <v>191</v>
      </c>
      <c r="C95" s="87">
        <v>0</v>
      </c>
      <c r="D95" s="87">
        <v>0</v>
      </c>
      <c r="E95" s="88"/>
      <c r="FG95" s="92"/>
      <c r="FH95" s="92"/>
      <c r="FI95" s="92"/>
      <c r="FJ95" s="92"/>
      <c r="FK95" s="92"/>
      <c r="FL95" s="92"/>
      <c r="FM95" s="92"/>
      <c r="FN95" s="92"/>
      <c r="FO95" s="92"/>
    </row>
    <row r="96" s="57" customFormat="1" ht="15" spans="1:171">
      <c r="A96" s="85">
        <v>2010909</v>
      </c>
      <c r="B96" s="86" t="s">
        <v>204</v>
      </c>
      <c r="C96" s="87">
        <v>0</v>
      </c>
      <c r="D96" s="87">
        <v>0</v>
      </c>
      <c r="E96" s="88"/>
      <c r="FG96" s="92"/>
      <c r="FH96" s="92"/>
      <c r="FI96" s="92"/>
      <c r="FJ96" s="92"/>
      <c r="FK96" s="92"/>
      <c r="FL96" s="92"/>
      <c r="FM96" s="92"/>
      <c r="FN96" s="92"/>
      <c r="FO96" s="92"/>
    </row>
    <row r="97" s="57" customFormat="1" ht="15" spans="1:171">
      <c r="A97" s="85">
        <v>2010910</v>
      </c>
      <c r="B97" s="86" t="s">
        <v>205</v>
      </c>
      <c r="C97" s="87">
        <v>0</v>
      </c>
      <c r="D97" s="87">
        <v>0</v>
      </c>
      <c r="E97" s="88"/>
      <c r="FG97" s="92"/>
      <c r="FH97" s="92"/>
      <c r="FI97" s="92"/>
      <c r="FJ97" s="92"/>
      <c r="FK97" s="92"/>
      <c r="FL97" s="92"/>
      <c r="FM97" s="92"/>
      <c r="FN97" s="92"/>
      <c r="FO97" s="92"/>
    </row>
    <row r="98" s="57" customFormat="1" ht="15" spans="1:171">
      <c r="A98" s="85">
        <v>2010911</v>
      </c>
      <c r="B98" s="86" t="s">
        <v>206</v>
      </c>
      <c r="C98" s="87">
        <v>0</v>
      </c>
      <c r="D98" s="87">
        <v>0</v>
      </c>
      <c r="E98" s="88"/>
      <c r="FG98" s="92"/>
      <c r="FH98" s="92"/>
      <c r="FI98" s="92"/>
      <c r="FJ98" s="92"/>
      <c r="FK98" s="92"/>
      <c r="FL98" s="92"/>
      <c r="FM98" s="92"/>
      <c r="FN98" s="92"/>
      <c r="FO98" s="92"/>
    </row>
    <row r="99" s="57" customFormat="1" ht="15" spans="1:171">
      <c r="A99" s="85">
        <v>2010912</v>
      </c>
      <c r="B99" s="86" t="s">
        <v>207</v>
      </c>
      <c r="C99" s="87">
        <v>0</v>
      </c>
      <c r="D99" s="87">
        <v>0</v>
      </c>
      <c r="E99" s="88"/>
      <c r="FG99" s="92"/>
      <c r="FH99" s="92"/>
      <c r="FI99" s="92"/>
      <c r="FJ99" s="92"/>
      <c r="FK99" s="92"/>
      <c r="FL99" s="92"/>
      <c r="FM99" s="92"/>
      <c r="FN99" s="92"/>
      <c r="FO99" s="92"/>
    </row>
    <row r="100" s="57" customFormat="1" ht="15" spans="1:171">
      <c r="A100" s="85">
        <v>2010950</v>
      </c>
      <c r="B100" s="89" t="s">
        <v>160</v>
      </c>
      <c r="C100" s="87">
        <v>0</v>
      </c>
      <c r="D100" s="87">
        <v>0</v>
      </c>
      <c r="E100" s="88"/>
      <c r="FG100" s="92"/>
      <c r="FH100" s="92"/>
      <c r="FI100" s="92"/>
      <c r="FJ100" s="92"/>
      <c r="FK100" s="92"/>
      <c r="FL100" s="92"/>
      <c r="FM100" s="92"/>
      <c r="FN100" s="92"/>
      <c r="FO100" s="92"/>
    </row>
    <row r="101" s="57" customFormat="1" ht="15" spans="1:171">
      <c r="A101" s="85">
        <v>2010999</v>
      </c>
      <c r="B101" s="89" t="s">
        <v>208</v>
      </c>
      <c r="C101" s="87">
        <v>0</v>
      </c>
      <c r="D101" s="87">
        <v>0</v>
      </c>
      <c r="E101" s="88"/>
      <c r="FG101" s="92"/>
      <c r="FH101" s="92"/>
      <c r="FI101" s="92"/>
      <c r="FJ101" s="92"/>
      <c r="FK101" s="92"/>
      <c r="FL101" s="92"/>
      <c r="FM101" s="92"/>
      <c r="FN101" s="92"/>
      <c r="FO101" s="92"/>
    </row>
    <row r="102" s="57" customFormat="1" ht="15" spans="1:171">
      <c r="A102" s="81">
        <v>20111</v>
      </c>
      <c r="B102" s="82" t="s">
        <v>209</v>
      </c>
      <c r="C102" s="83">
        <f>SUM(C103:C110)</f>
        <v>2191</v>
      </c>
      <c r="D102" s="83">
        <f>SUM(D103:D110)</f>
        <v>2120</v>
      </c>
      <c r="E102" s="84">
        <f t="shared" ref="E102:E104" si="10">SUM(D102/C102)</f>
        <v>0.967594705613875</v>
      </c>
      <c r="FG102" s="92"/>
      <c r="FH102" s="92"/>
      <c r="FI102" s="92"/>
      <c r="FJ102" s="92"/>
      <c r="FK102" s="92"/>
      <c r="FL102" s="92"/>
      <c r="FM102" s="92"/>
      <c r="FN102" s="92"/>
      <c r="FO102" s="92"/>
    </row>
    <row r="103" s="57" customFormat="1" ht="15" spans="1:171">
      <c r="A103" s="85">
        <v>2011101</v>
      </c>
      <c r="B103" s="86" t="s">
        <v>151</v>
      </c>
      <c r="C103" s="87">
        <v>1003</v>
      </c>
      <c r="D103" s="87">
        <v>1100</v>
      </c>
      <c r="E103" s="88">
        <f t="shared" si="10"/>
        <v>1.09670987038883</v>
      </c>
      <c r="FG103" s="92"/>
      <c r="FH103" s="92"/>
      <c r="FI103" s="92"/>
      <c r="FJ103" s="92"/>
      <c r="FK103" s="92"/>
      <c r="FL103" s="92"/>
      <c r="FM103" s="92"/>
      <c r="FN103" s="92"/>
      <c r="FO103" s="92"/>
    </row>
    <row r="104" s="57" customFormat="1" ht="15" spans="1:171">
      <c r="A104" s="85">
        <v>2011102</v>
      </c>
      <c r="B104" s="86" t="s">
        <v>152</v>
      </c>
      <c r="C104" s="87">
        <v>608</v>
      </c>
      <c r="D104" s="87">
        <v>460</v>
      </c>
      <c r="E104" s="88">
        <f t="shared" si="10"/>
        <v>0.756578947368421</v>
      </c>
      <c r="FG104" s="92"/>
      <c r="FH104" s="92"/>
      <c r="FI104" s="92"/>
      <c r="FJ104" s="92"/>
      <c r="FK104" s="92"/>
      <c r="FL104" s="92"/>
      <c r="FM104" s="92"/>
      <c r="FN104" s="92"/>
      <c r="FO104" s="92"/>
    </row>
    <row r="105" s="57" customFormat="1" ht="15" spans="1:171">
      <c r="A105" s="85">
        <v>2011103</v>
      </c>
      <c r="B105" s="86" t="s">
        <v>153</v>
      </c>
      <c r="C105" s="87">
        <v>0</v>
      </c>
      <c r="D105" s="87">
        <v>0</v>
      </c>
      <c r="E105" s="88"/>
      <c r="FG105" s="92"/>
      <c r="FH105" s="92"/>
      <c r="FI105" s="92"/>
      <c r="FJ105" s="92"/>
      <c r="FK105" s="92"/>
      <c r="FL105" s="92"/>
      <c r="FM105" s="92"/>
      <c r="FN105" s="92"/>
      <c r="FO105" s="92"/>
    </row>
    <row r="106" s="57" customFormat="1" ht="15" spans="1:171">
      <c r="A106" s="85">
        <v>2011104</v>
      </c>
      <c r="B106" s="89" t="s">
        <v>210</v>
      </c>
      <c r="C106" s="87">
        <v>85</v>
      </c>
      <c r="D106" s="87">
        <v>100</v>
      </c>
      <c r="E106" s="88">
        <f t="shared" ref="E106:E108" si="11">SUM(D106/C106)</f>
        <v>1.17647058823529</v>
      </c>
      <c r="FG106" s="92"/>
      <c r="FH106" s="92"/>
      <c r="FI106" s="92"/>
      <c r="FJ106" s="92"/>
      <c r="FK106" s="92"/>
      <c r="FL106" s="92"/>
      <c r="FM106" s="92"/>
      <c r="FN106" s="92"/>
      <c r="FO106" s="92"/>
    </row>
    <row r="107" s="57" customFormat="1" ht="15" spans="1:171">
      <c r="A107" s="85">
        <v>2011105</v>
      </c>
      <c r="B107" s="89" t="s">
        <v>211</v>
      </c>
      <c r="C107" s="87">
        <v>176</v>
      </c>
      <c r="D107" s="87">
        <v>160</v>
      </c>
      <c r="E107" s="88">
        <f t="shared" si="11"/>
        <v>0.909090909090909</v>
      </c>
      <c r="FG107" s="92"/>
      <c r="FH107" s="92"/>
      <c r="FI107" s="92"/>
      <c r="FJ107" s="92"/>
      <c r="FK107" s="92"/>
      <c r="FL107" s="92"/>
      <c r="FM107" s="92"/>
      <c r="FN107" s="92"/>
      <c r="FO107" s="92"/>
    </row>
    <row r="108" s="57" customFormat="1" ht="15" spans="1:171">
      <c r="A108" s="85">
        <v>2011106</v>
      </c>
      <c r="B108" s="89" t="s">
        <v>212</v>
      </c>
      <c r="C108" s="87">
        <v>299</v>
      </c>
      <c r="D108" s="87">
        <v>280</v>
      </c>
      <c r="E108" s="88">
        <f t="shared" si="11"/>
        <v>0.936454849498328</v>
      </c>
      <c r="FG108" s="92"/>
      <c r="FH108" s="92"/>
      <c r="FI108" s="92"/>
      <c r="FJ108" s="92"/>
      <c r="FK108" s="92"/>
      <c r="FL108" s="92"/>
      <c r="FM108" s="92"/>
      <c r="FN108" s="92"/>
      <c r="FO108" s="92"/>
    </row>
    <row r="109" s="57" customFormat="1" ht="15" spans="1:171">
      <c r="A109" s="85">
        <v>2011150</v>
      </c>
      <c r="B109" s="86" t="s">
        <v>160</v>
      </c>
      <c r="C109" s="87">
        <v>0</v>
      </c>
      <c r="D109" s="87">
        <v>0</v>
      </c>
      <c r="E109" s="88"/>
      <c r="FG109" s="92"/>
      <c r="FH109" s="92"/>
      <c r="FI109" s="92"/>
      <c r="FJ109" s="92"/>
      <c r="FK109" s="92"/>
      <c r="FL109" s="92"/>
      <c r="FM109" s="92"/>
      <c r="FN109" s="92"/>
      <c r="FO109" s="92"/>
    </row>
    <row r="110" s="57" customFormat="1" ht="15" spans="1:171">
      <c r="A110" s="85">
        <v>2011199</v>
      </c>
      <c r="B110" s="86" t="s">
        <v>213</v>
      </c>
      <c r="C110" s="87">
        <v>20</v>
      </c>
      <c r="D110" s="87">
        <v>20</v>
      </c>
      <c r="E110" s="88">
        <f t="shared" ref="E110:E113" si="12">SUM(D110/C110)</f>
        <v>1</v>
      </c>
      <c r="FG110" s="92"/>
      <c r="FH110" s="92"/>
      <c r="FI110" s="92"/>
      <c r="FJ110" s="92"/>
      <c r="FK110" s="92"/>
      <c r="FL110" s="92"/>
      <c r="FM110" s="92"/>
      <c r="FN110" s="92"/>
      <c r="FO110" s="92"/>
    </row>
    <row r="111" s="57" customFormat="1" ht="15" spans="1:171">
      <c r="A111" s="81">
        <v>20113</v>
      </c>
      <c r="B111" s="82" t="s">
        <v>214</v>
      </c>
      <c r="C111" s="83">
        <f>SUM(C112:C121)</f>
        <v>165</v>
      </c>
      <c r="D111" s="83">
        <f>SUM(D112:D121)</f>
        <v>159</v>
      </c>
      <c r="E111" s="84">
        <f t="shared" si="12"/>
        <v>0.963636363636364</v>
      </c>
      <c r="FG111" s="92"/>
      <c r="FH111" s="92"/>
      <c r="FI111" s="92"/>
      <c r="FJ111" s="92"/>
      <c r="FK111" s="92"/>
      <c r="FL111" s="92"/>
      <c r="FM111" s="92"/>
      <c r="FN111" s="92"/>
      <c r="FO111" s="92"/>
    </row>
    <row r="112" s="57" customFormat="1" ht="15" spans="1:171">
      <c r="A112" s="85">
        <v>2011301</v>
      </c>
      <c r="B112" s="86" t="s">
        <v>151</v>
      </c>
      <c r="C112" s="87">
        <v>42</v>
      </c>
      <c r="D112" s="87">
        <v>45</v>
      </c>
      <c r="E112" s="88">
        <f t="shared" si="12"/>
        <v>1.07142857142857</v>
      </c>
      <c r="FG112" s="92"/>
      <c r="FH112" s="92"/>
      <c r="FI112" s="92"/>
      <c r="FJ112" s="92"/>
      <c r="FK112" s="92"/>
      <c r="FL112" s="92"/>
      <c r="FM112" s="92"/>
      <c r="FN112" s="92"/>
      <c r="FO112" s="92"/>
    </row>
    <row r="113" s="57" customFormat="1" ht="15" spans="1:171">
      <c r="A113" s="85">
        <v>2011302</v>
      </c>
      <c r="B113" s="86" t="s">
        <v>152</v>
      </c>
      <c r="C113" s="87">
        <v>11</v>
      </c>
      <c r="D113" s="87">
        <v>12</v>
      </c>
      <c r="E113" s="88">
        <f t="shared" si="12"/>
        <v>1.09090909090909</v>
      </c>
      <c r="FG113" s="92"/>
      <c r="FH113" s="92"/>
      <c r="FI113" s="92"/>
      <c r="FJ113" s="92"/>
      <c r="FK113" s="92"/>
      <c r="FL113" s="92"/>
      <c r="FM113" s="92"/>
      <c r="FN113" s="92"/>
      <c r="FO113" s="92"/>
    </row>
    <row r="114" s="57" customFormat="1" ht="15" spans="1:171">
      <c r="A114" s="85">
        <v>2011303</v>
      </c>
      <c r="B114" s="86" t="s">
        <v>153</v>
      </c>
      <c r="C114" s="87">
        <v>0</v>
      </c>
      <c r="D114" s="87">
        <v>0</v>
      </c>
      <c r="E114" s="88"/>
      <c r="FG114" s="92"/>
      <c r="FH114" s="92"/>
      <c r="FI114" s="92"/>
      <c r="FJ114" s="92"/>
      <c r="FK114" s="92"/>
      <c r="FL114" s="92"/>
      <c r="FM114" s="92"/>
      <c r="FN114" s="92"/>
      <c r="FO114" s="92"/>
    </row>
    <row r="115" s="57" customFormat="1" ht="15" spans="1:171">
      <c r="A115" s="85">
        <v>2011304</v>
      </c>
      <c r="B115" s="89" t="s">
        <v>215</v>
      </c>
      <c r="C115" s="87">
        <v>0</v>
      </c>
      <c r="D115" s="87">
        <v>0</v>
      </c>
      <c r="E115" s="88"/>
      <c r="FG115" s="92"/>
      <c r="FH115" s="92"/>
      <c r="FI115" s="92"/>
      <c r="FJ115" s="92"/>
      <c r="FK115" s="92"/>
      <c r="FL115" s="92"/>
      <c r="FM115" s="92"/>
      <c r="FN115" s="92"/>
      <c r="FO115" s="92"/>
    </row>
    <row r="116" s="57" customFormat="1" ht="15" spans="1:171">
      <c r="A116" s="85">
        <v>2011305</v>
      </c>
      <c r="B116" s="89" t="s">
        <v>216</v>
      </c>
      <c r="C116" s="87">
        <v>0</v>
      </c>
      <c r="D116" s="87">
        <v>0</v>
      </c>
      <c r="E116" s="88"/>
      <c r="FG116" s="92"/>
      <c r="FH116" s="92"/>
      <c r="FI116" s="92"/>
      <c r="FJ116" s="92"/>
      <c r="FK116" s="92"/>
      <c r="FL116" s="92"/>
      <c r="FM116" s="92"/>
      <c r="FN116" s="92"/>
      <c r="FO116" s="92"/>
    </row>
    <row r="117" s="57" customFormat="1" ht="15" spans="1:171">
      <c r="A117" s="85">
        <v>2011306</v>
      </c>
      <c r="B117" s="89" t="s">
        <v>217</v>
      </c>
      <c r="C117" s="87">
        <v>0</v>
      </c>
      <c r="D117" s="87">
        <v>0</v>
      </c>
      <c r="E117" s="88"/>
      <c r="FG117" s="92"/>
      <c r="FH117" s="92"/>
      <c r="FI117" s="92"/>
      <c r="FJ117" s="92"/>
      <c r="FK117" s="92"/>
      <c r="FL117" s="92"/>
      <c r="FM117" s="92"/>
      <c r="FN117" s="92"/>
      <c r="FO117" s="92"/>
    </row>
    <row r="118" s="57" customFormat="1" ht="15" spans="1:171">
      <c r="A118" s="85">
        <v>2011307</v>
      </c>
      <c r="B118" s="86" t="s">
        <v>218</v>
      </c>
      <c r="C118" s="87">
        <v>0</v>
      </c>
      <c r="D118" s="87">
        <v>0</v>
      </c>
      <c r="E118" s="88"/>
      <c r="FG118" s="92"/>
      <c r="FH118" s="92"/>
      <c r="FI118" s="92"/>
      <c r="FJ118" s="92"/>
      <c r="FK118" s="92"/>
      <c r="FL118" s="92"/>
      <c r="FM118" s="92"/>
      <c r="FN118" s="92"/>
      <c r="FO118" s="92"/>
    </row>
    <row r="119" s="57" customFormat="1" ht="15" spans="1:171">
      <c r="A119" s="85">
        <v>2011308</v>
      </c>
      <c r="B119" s="86" t="s">
        <v>219</v>
      </c>
      <c r="C119" s="87">
        <v>110</v>
      </c>
      <c r="D119" s="87">
        <v>100</v>
      </c>
      <c r="E119" s="88">
        <f>SUM(D119/C119)</f>
        <v>0.909090909090909</v>
      </c>
      <c r="FG119" s="92"/>
      <c r="FH119" s="92"/>
      <c r="FI119" s="92"/>
      <c r="FJ119" s="92"/>
      <c r="FK119" s="92"/>
      <c r="FL119" s="92"/>
      <c r="FM119" s="92"/>
      <c r="FN119" s="92"/>
      <c r="FO119" s="92"/>
    </row>
    <row r="120" s="57" customFormat="1" ht="15" spans="1:171">
      <c r="A120" s="85">
        <v>2011350</v>
      </c>
      <c r="B120" s="86" t="s">
        <v>160</v>
      </c>
      <c r="C120" s="87">
        <v>0</v>
      </c>
      <c r="D120" s="87">
        <v>0</v>
      </c>
      <c r="E120" s="88"/>
      <c r="FG120" s="92"/>
      <c r="FH120" s="92"/>
      <c r="FI120" s="92"/>
      <c r="FJ120" s="92"/>
      <c r="FK120" s="92"/>
      <c r="FL120" s="92"/>
      <c r="FM120" s="92"/>
      <c r="FN120" s="92"/>
      <c r="FO120" s="92"/>
    </row>
    <row r="121" s="57" customFormat="1" ht="15" spans="1:171">
      <c r="A121" s="85">
        <v>2011399</v>
      </c>
      <c r="B121" s="89" t="s">
        <v>220</v>
      </c>
      <c r="C121" s="87">
        <v>2</v>
      </c>
      <c r="D121" s="87">
        <v>2</v>
      </c>
      <c r="E121" s="88">
        <f>SUM(D121/C121)</f>
        <v>1</v>
      </c>
      <c r="FG121" s="92"/>
      <c r="FH121" s="92"/>
      <c r="FI121" s="92"/>
      <c r="FJ121" s="92"/>
      <c r="FK121" s="92"/>
      <c r="FL121" s="92"/>
      <c r="FM121" s="92"/>
      <c r="FN121" s="92"/>
      <c r="FO121" s="92"/>
    </row>
    <row r="122" s="57" customFormat="1" ht="15" spans="1:171">
      <c r="A122" s="81">
        <v>20114</v>
      </c>
      <c r="B122" s="82" t="s">
        <v>221</v>
      </c>
      <c r="C122" s="83">
        <v>0</v>
      </c>
      <c r="D122" s="94">
        <v>0</v>
      </c>
      <c r="E122" s="84"/>
      <c r="FG122" s="92"/>
      <c r="FH122" s="92"/>
      <c r="FI122" s="92"/>
      <c r="FJ122" s="92"/>
      <c r="FK122" s="92"/>
      <c r="FL122" s="92"/>
      <c r="FM122" s="92"/>
      <c r="FN122" s="92"/>
      <c r="FO122" s="92"/>
    </row>
    <row r="123" s="57" customFormat="1" ht="15" spans="1:171">
      <c r="A123" s="85">
        <v>2011401</v>
      </c>
      <c r="B123" s="89" t="s">
        <v>151</v>
      </c>
      <c r="C123" s="87">
        <v>0</v>
      </c>
      <c r="D123" s="87">
        <v>0</v>
      </c>
      <c r="E123" s="88"/>
      <c r="FG123" s="92"/>
      <c r="FH123" s="92"/>
      <c r="FI123" s="92"/>
      <c r="FJ123" s="92"/>
      <c r="FK123" s="92"/>
      <c r="FL123" s="92"/>
      <c r="FM123" s="92"/>
      <c r="FN123" s="92"/>
      <c r="FO123" s="92"/>
    </row>
    <row r="124" s="57" customFormat="1" ht="15" spans="1:171">
      <c r="A124" s="85">
        <v>2011402</v>
      </c>
      <c r="B124" s="90" t="s">
        <v>152</v>
      </c>
      <c r="C124" s="87">
        <v>0</v>
      </c>
      <c r="D124" s="87">
        <v>0</v>
      </c>
      <c r="E124" s="88"/>
      <c r="FG124" s="92"/>
      <c r="FH124" s="92"/>
      <c r="FI124" s="92"/>
      <c r="FJ124" s="92"/>
      <c r="FK124" s="92"/>
      <c r="FL124" s="92"/>
      <c r="FM124" s="92"/>
      <c r="FN124" s="92"/>
      <c r="FO124" s="92"/>
    </row>
    <row r="125" s="57" customFormat="1" ht="15" spans="1:171">
      <c r="A125" s="85">
        <v>2011403</v>
      </c>
      <c r="B125" s="86" t="s">
        <v>153</v>
      </c>
      <c r="C125" s="87">
        <v>0</v>
      </c>
      <c r="D125" s="87">
        <v>0</v>
      </c>
      <c r="E125" s="88"/>
      <c r="FG125" s="92"/>
      <c r="FH125" s="92"/>
      <c r="FI125" s="92"/>
      <c r="FJ125" s="92"/>
      <c r="FK125" s="92"/>
      <c r="FL125" s="92"/>
      <c r="FM125" s="92"/>
      <c r="FN125" s="92"/>
      <c r="FO125" s="92"/>
    </row>
    <row r="126" s="57" customFormat="1" ht="15" spans="1:171">
      <c r="A126" s="85">
        <v>2011404</v>
      </c>
      <c r="B126" s="86" t="s">
        <v>222</v>
      </c>
      <c r="C126" s="87">
        <v>0</v>
      </c>
      <c r="D126" s="87">
        <v>0</v>
      </c>
      <c r="E126" s="88"/>
      <c r="FG126" s="92"/>
      <c r="FH126" s="92"/>
      <c r="FI126" s="92"/>
      <c r="FJ126" s="92"/>
      <c r="FK126" s="92"/>
      <c r="FL126" s="92"/>
      <c r="FM126" s="92"/>
      <c r="FN126" s="92"/>
      <c r="FO126" s="92"/>
    </row>
    <row r="127" s="57" customFormat="1" ht="15" spans="1:171">
      <c r="A127" s="85">
        <v>2011405</v>
      </c>
      <c r="B127" s="86" t="s">
        <v>223</v>
      </c>
      <c r="C127" s="87">
        <v>0</v>
      </c>
      <c r="D127" s="87">
        <v>0</v>
      </c>
      <c r="E127" s="88"/>
      <c r="FG127" s="92"/>
      <c r="FH127" s="92"/>
      <c r="FI127" s="92"/>
      <c r="FJ127" s="92"/>
      <c r="FK127" s="92"/>
      <c r="FL127" s="92"/>
      <c r="FM127" s="92"/>
      <c r="FN127" s="92"/>
      <c r="FO127" s="92"/>
    </row>
    <row r="128" s="57" customFormat="1" ht="15" spans="1:171">
      <c r="A128" s="85">
        <v>2011408</v>
      </c>
      <c r="B128" s="89" t="s">
        <v>224</v>
      </c>
      <c r="C128" s="87">
        <v>0</v>
      </c>
      <c r="D128" s="87">
        <v>0</v>
      </c>
      <c r="E128" s="88"/>
      <c r="FG128" s="92"/>
      <c r="FH128" s="92"/>
      <c r="FI128" s="92"/>
      <c r="FJ128" s="92"/>
      <c r="FK128" s="92"/>
      <c r="FL128" s="92"/>
      <c r="FM128" s="92"/>
      <c r="FN128" s="92"/>
      <c r="FO128" s="92"/>
    </row>
    <row r="129" s="57" customFormat="1" ht="15" spans="1:171">
      <c r="A129" s="85">
        <v>2011409</v>
      </c>
      <c r="B129" s="86" t="s">
        <v>225</v>
      </c>
      <c r="C129" s="87">
        <v>0</v>
      </c>
      <c r="D129" s="87">
        <v>0</v>
      </c>
      <c r="E129" s="88"/>
      <c r="FG129" s="92"/>
      <c r="FH129" s="92"/>
      <c r="FI129" s="92"/>
      <c r="FJ129" s="92"/>
      <c r="FK129" s="92"/>
      <c r="FL129" s="92"/>
      <c r="FM129" s="92"/>
      <c r="FN129" s="92"/>
      <c r="FO129" s="92"/>
    </row>
    <row r="130" s="57" customFormat="1" ht="15" spans="1:171">
      <c r="A130" s="85">
        <v>2011410</v>
      </c>
      <c r="B130" s="86" t="s">
        <v>226</v>
      </c>
      <c r="C130" s="87">
        <v>0</v>
      </c>
      <c r="D130" s="87">
        <v>0</v>
      </c>
      <c r="E130" s="88"/>
      <c r="FG130" s="92"/>
      <c r="FH130" s="92"/>
      <c r="FI130" s="92"/>
      <c r="FJ130" s="92"/>
      <c r="FK130" s="92"/>
      <c r="FL130" s="92"/>
      <c r="FM130" s="92"/>
      <c r="FN130" s="92"/>
      <c r="FO130" s="92"/>
    </row>
    <row r="131" s="57" customFormat="1" ht="15" spans="1:171">
      <c r="A131" s="85">
        <v>2011411</v>
      </c>
      <c r="B131" s="86" t="s">
        <v>227</v>
      </c>
      <c r="C131" s="87">
        <v>0</v>
      </c>
      <c r="D131" s="87">
        <v>0</v>
      </c>
      <c r="E131" s="88"/>
      <c r="FG131" s="92"/>
      <c r="FH131" s="92"/>
      <c r="FI131" s="92"/>
      <c r="FJ131" s="92"/>
      <c r="FK131" s="92"/>
      <c r="FL131" s="92"/>
      <c r="FM131" s="92"/>
      <c r="FN131" s="92"/>
      <c r="FO131" s="92"/>
    </row>
    <row r="132" s="57" customFormat="1" ht="15" spans="1:171">
      <c r="A132" s="85">
        <v>2011450</v>
      </c>
      <c r="B132" s="86" t="s">
        <v>160</v>
      </c>
      <c r="C132" s="87">
        <v>0</v>
      </c>
      <c r="D132" s="87">
        <v>0</v>
      </c>
      <c r="E132" s="88"/>
      <c r="FG132" s="92"/>
      <c r="FH132" s="92"/>
      <c r="FI132" s="92"/>
      <c r="FJ132" s="92"/>
      <c r="FK132" s="92"/>
      <c r="FL132" s="92"/>
      <c r="FM132" s="92"/>
      <c r="FN132" s="92"/>
      <c r="FO132" s="92"/>
    </row>
    <row r="133" s="57" customFormat="1" ht="15" spans="1:171">
      <c r="A133" s="85">
        <v>2011499</v>
      </c>
      <c r="B133" s="86" t="s">
        <v>228</v>
      </c>
      <c r="C133" s="87">
        <v>0</v>
      </c>
      <c r="D133" s="87">
        <v>0</v>
      </c>
      <c r="E133" s="88"/>
      <c r="FG133" s="92"/>
      <c r="FH133" s="92"/>
      <c r="FI133" s="92"/>
      <c r="FJ133" s="92"/>
      <c r="FK133" s="92"/>
      <c r="FL133" s="92"/>
      <c r="FM133" s="92"/>
      <c r="FN133" s="92"/>
      <c r="FO133" s="92"/>
    </row>
    <row r="134" s="57" customFormat="1" ht="15" spans="1:171">
      <c r="A134" s="81">
        <v>20123</v>
      </c>
      <c r="B134" s="82" t="s">
        <v>229</v>
      </c>
      <c r="C134" s="83">
        <f>SUM(C135:C140)</f>
        <v>50</v>
      </c>
      <c r="D134" s="83">
        <f>SUM(D135:D140)</f>
        <v>37</v>
      </c>
      <c r="E134" s="84">
        <f>SUM(D134/C134)</f>
        <v>0.74</v>
      </c>
      <c r="FG134" s="92"/>
      <c r="FH134" s="92"/>
      <c r="FI134" s="92"/>
      <c r="FJ134" s="92"/>
      <c r="FK134" s="92"/>
      <c r="FL134" s="92"/>
      <c r="FM134" s="92"/>
      <c r="FN134" s="92"/>
      <c r="FO134" s="92"/>
    </row>
    <row r="135" s="57" customFormat="1" ht="15" spans="1:171">
      <c r="A135" s="85">
        <v>2012301</v>
      </c>
      <c r="B135" s="86" t="s">
        <v>151</v>
      </c>
      <c r="C135" s="87">
        <v>0</v>
      </c>
      <c r="D135" s="87">
        <v>0</v>
      </c>
      <c r="E135" s="88"/>
      <c r="FG135" s="92"/>
      <c r="FH135" s="92"/>
      <c r="FI135" s="92"/>
      <c r="FJ135" s="92"/>
      <c r="FK135" s="92"/>
      <c r="FL135" s="92"/>
      <c r="FM135" s="92"/>
      <c r="FN135" s="92"/>
      <c r="FO135" s="92"/>
    </row>
    <row r="136" s="57" customFormat="1" ht="15" spans="1:171">
      <c r="A136" s="85">
        <v>2012302</v>
      </c>
      <c r="B136" s="86" t="s">
        <v>152</v>
      </c>
      <c r="C136" s="87">
        <v>0</v>
      </c>
      <c r="D136" s="87">
        <v>0</v>
      </c>
      <c r="E136" s="88"/>
      <c r="FG136" s="92"/>
      <c r="FH136" s="92"/>
      <c r="FI136" s="92"/>
      <c r="FJ136" s="92"/>
      <c r="FK136" s="92"/>
      <c r="FL136" s="92"/>
      <c r="FM136" s="92"/>
      <c r="FN136" s="92"/>
      <c r="FO136" s="92"/>
    </row>
    <row r="137" s="57" customFormat="1" ht="15" spans="1:171">
      <c r="A137" s="85">
        <v>2012303</v>
      </c>
      <c r="B137" s="93" t="s">
        <v>153</v>
      </c>
      <c r="C137" s="87">
        <v>0</v>
      </c>
      <c r="D137" s="87">
        <v>0</v>
      </c>
      <c r="E137" s="88"/>
      <c r="FG137" s="92"/>
      <c r="FH137" s="92"/>
      <c r="FI137" s="92"/>
      <c r="FJ137" s="92"/>
      <c r="FK137" s="92"/>
      <c r="FL137" s="92"/>
      <c r="FM137" s="92"/>
      <c r="FN137" s="92"/>
      <c r="FO137" s="92"/>
    </row>
    <row r="138" s="57" customFormat="1" ht="15" spans="1:171">
      <c r="A138" s="85">
        <v>2012304</v>
      </c>
      <c r="B138" s="89" t="s">
        <v>230</v>
      </c>
      <c r="C138" s="87">
        <v>50</v>
      </c>
      <c r="D138" s="87">
        <v>37</v>
      </c>
      <c r="E138" s="88">
        <f>SUM(D138/C138)</f>
        <v>0.74</v>
      </c>
      <c r="FG138" s="92"/>
      <c r="FH138" s="92"/>
      <c r="FI138" s="92"/>
      <c r="FJ138" s="92"/>
      <c r="FK138" s="92"/>
      <c r="FL138" s="92"/>
      <c r="FM138" s="92"/>
      <c r="FN138" s="92"/>
      <c r="FO138" s="92"/>
    </row>
    <row r="139" s="57" customFormat="1" ht="15" spans="1:171">
      <c r="A139" s="85">
        <v>2012350</v>
      </c>
      <c r="B139" s="89" t="s">
        <v>160</v>
      </c>
      <c r="C139" s="87">
        <v>0</v>
      </c>
      <c r="D139" s="87">
        <v>0</v>
      </c>
      <c r="E139" s="88"/>
      <c r="FG139" s="92"/>
      <c r="FH139" s="92"/>
      <c r="FI139" s="92"/>
      <c r="FJ139" s="92"/>
      <c r="FK139" s="92"/>
      <c r="FL139" s="92"/>
      <c r="FM139" s="92"/>
      <c r="FN139" s="92"/>
      <c r="FO139" s="92"/>
    </row>
    <row r="140" s="57" customFormat="1" ht="15" spans="1:171">
      <c r="A140" s="85">
        <v>2012399</v>
      </c>
      <c r="B140" s="90" t="s">
        <v>231</v>
      </c>
      <c r="C140" s="87">
        <v>0</v>
      </c>
      <c r="D140" s="87">
        <v>0</v>
      </c>
      <c r="E140" s="88"/>
      <c r="FG140" s="92"/>
      <c r="FH140" s="92"/>
      <c r="FI140" s="92"/>
      <c r="FJ140" s="92"/>
      <c r="FK140" s="92"/>
      <c r="FL140" s="92"/>
      <c r="FM140" s="92"/>
      <c r="FN140" s="92"/>
      <c r="FO140" s="92"/>
    </row>
    <row r="141" s="57" customFormat="1" ht="15" spans="1:171">
      <c r="A141" s="81">
        <v>20125</v>
      </c>
      <c r="B141" s="82" t="s">
        <v>232</v>
      </c>
      <c r="C141" s="83">
        <v>0</v>
      </c>
      <c r="D141" s="94">
        <v>0</v>
      </c>
      <c r="E141" s="84"/>
      <c r="FG141" s="92"/>
      <c r="FH141" s="92"/>
      <c r="FI141" s="92"/>
      <c r="FJ141" s="92"/>
      <c r="FK141" s="92"/>
      <c r="FL141" s="92"/>
      <c r="FM141" s="92"/>
      <c r="FN141" s="92"/>
      <c r="FO141" s="92"/>
    </row>
    <row r="142" s="57" customFormat="1" ht="15" spans="1:171">
      <c r="A142" s="85">
        <v>2012501</v>
      </c>
      <c r="B142" s="86" t="s">
        <v>151</v>
      </c>
      <c r="C142" s="87">
        <v>0</v>
      </c>
      <c r="D142" s="87">
        <v>0</v>
      </c>
      <c r="E142" s="88"/>
      <c r="FG142" s="92"/>
      <c r="FH142" s="92"/>
      <c r="FI142" s="92"/>
      <c r="FJ142" s="92"/>
      <c r="FK142" s="92"/>
      <c r="FL142" s="92"/>
      <c r="FM142" s="92"/>
      <c r="FN142" s="92"/>
      <c r="FO142" s="92"/>
    </row>
    <row r="143" s="57" customFormat="1" ht="15" spans="1:171">
      <c r="A143" s="85">
        <v>2012502</v>
      </c>
      <c r="B143" s="89" t="s">
        <v>152</v>
      </c>
      <c r="C143" s="87">
        <v>0</v>
      </c>
      <c r="D143" s="87">
        <v>0</v>
      </c>
      <c r="E143" s="88"/>
      <c r="FG143" s="92"/>
      <c r="FH143" s="92"/>
      <c r="FI143" s="92"/>
      <c r="FJ143" s="92"/>
      <c r="FK143" s="92"/>
      <c r="FL143" s="92"/>
      <c r="FM143" s="92"/>
      <c r="FN143" s="92"/>
      <c r="FO143" s="92"/>
    </row>
    <row r="144" s="57" customFormat="1" ht="15" spans="1:171">
      <c r="A144" s="85">
        <v>2012503</v>
      </c>
      <c r="B144" s="89" t="s">
        <v>153</v>
      </c>
      <c r="C144" s="87">
        <v>0</v>
      </c>
      <c r="D144" s="87">
        <v>0</v>
      </c>
      <c r="E144" s="88"/>
      <c r="FG144" s="92"/>
      <c r="FH144" s="92"/>
      <c r="FI144" s="92"/>
      <c r="FJ144" s="92"/>
      <c r="FK144" s="92"/>
      <c r="FL144" s="92"/>
      <c r="FM144" s="92"/>
      <c r="FN144" s="92"/>
      <c r="FO144" s="92"/>
    </row>
    <row r="145" s="57" customFormat="1" ht="15" spans="1:171">
      <c r="A145" s="85">
        <v>2012504</v>
      </c>
      <c r="B145" s="89" t="s">
        <v>233</v>
      </c>
      <c r="C145" s="87">
        <v>0</v>
      </c>
      <c r="D145" s="87">
        <v>0</v>
      </c>
      <c r="E145" s="88"/>
      <c r="FG145" s="92"/>
      <c r="FH145" s="92"/>
      <c r="FI145" s="92"/>
      <c r="FJ145" s="92"/>
      <c r="FK145" s="92"/>
      <c r="FL145" s="92"/>
      <c r="FM145" s="92"/>
      <c r="FN145" s="92"/>
      <c r="FO145" s="92"/>
    </row>
    <row r="146" s="57" customFormat="1" ht="15" spans="1:171">
      <c r="A146" s="85">
        <v>2012505</v>
      </c>
      <c r="B146" s="90" t="s">
        <v>234</v>
      </c>
      <c r="C146" s="87">
        <v>0</v>
      </c>
      <c r="D146" s="87">
        <v>0</v>
      </c>
      <c r="E146" s="88"/>
      <c r="FG146" s="92"/>
      <c r="FH146" s="92"/>
      <c r="FI146" s="92"/>
      <c r="FJ146" s="92"/>
      <c r="FK146" s="92"/>
      <c r="FL146" s="92"/>
      <c r="FM146" s="92"/>
      <c r="FN146" s="92"/>
      <c r="FO146" s="92"/>
    </row>
    <row r="147" s="57" customFormat="1" ht="15" spans="1:171">
      <c r="A147" s="85">
        <v>2012550</v>
      </c>
      <c r="B147" s="86" t="s">
        <v>160</v>
      </c>
      <c r="C147" s="87">
        <v>0</v>
      </c>
      <c r="D147" s="87">
        <v>0</v>
      </c>
      <c r="E147" s="88"/>
      <c r="FG147" s="92"/>
      <c r="FH147" s="92"/>
      <c r="FI147" s="92"/>
      <c r="FJ147" s="92"/>
      <c r="FK147" s="92"/>
      <c r="FL147" s="92"/>
      <c r="FM147" s="92"/>
      <c r="FN147" s="92"/>
      <c r="FO147" s="92"/>
    </row>
    <row r="148" s="57" customFormat="1" ht="15" spans="1:171">
      <c r="A148" s="85">
        <v>2012599</v>
      </c>
      <c r="B148" s="86" t="s">
        <v>235</v>
      </c>
      <c r="C148" s="87">
        <v>0</v>
      </c>
      <c r="D148" s="87">
        <v>0</v>
      </c>
      <c r="E148" s="88"/>
      <c r="FG148" s="92"/>
      <c r="FH148" s="92"/>
      <c r="FI148" s="92"/>
      <c r="FJ148" s="92"/>
      <c r="FK148" s="92"/>
      <c r="FL148" s="92"/>
      <c r="FM148" s="92"/>
      <c r="FN148" s="92"/>
      <c r="FO148" s="92"/>
    </row>
    <row r="149" s="57" customFormat="1" ht="15" spans="1:171">
      <c r="A149" s="81">
        <v>20126</v>
      </c>
      <c r="B149" s="82" t="s">
        <v>236</v>
      </c>
      <c r="C149" s="83">
        <f>SUM(C150:C154)</f>
        <v>64</v>
      </c>
      <c r="D149" s="83">
        <f>SUM(D150:D154)</f>
        <v>64</v>
      </c>
      <c r="E149" s="84">
        <f t="shared" ref="E149:E151" si="13">SUM(D149/C149)</f>
        <v>1</v>
      </c>
      <c r="FG149" s="92"/>
      <c r="FH149" s="92"/>
      <c r="FI149" s="92"/>
      <c r="FJ149" s="92"/>
      <c r="FK149" s="92"/>
      <c r="FL149" s="92"/>
      <c r="FM149" s="92"/>
      <c r="FN149" s="92"/>
      <c r="FO149" s="92"/>
    </row>
    <row r="150" s="57" customFormat="1" ht="15" spans="1:171">
      <c r="A150" s="85">
        <v>2012601</v>
      </c>
      <c r="B150" s="89" t="s">
        <v>151</v>
      </c>
      <c r="C150" s="87">
        <v>26</v>
      </c>
      <c r="D150" s="87">
        <v>28</v>
      </c>
      <c r="E150" s="88">
        <f t="shared" si="13"/>
        <v>1.07692307692308</v>
      </c>
      <c r="FG150" s="92"/>
      <c r="FH150" s="92"/>
      <c r="FI150" s="92"/>
      <c r="FJ150" s="92"/>
      <c r="FK150" s="92"/>
      <c r="FL150" s="92"/>
      <c r="FM150" s="92"/>
      <c r="FN150" s="92"/>
      <c r="FO150" s="92"/>
    </row>
    <row r="151" s="57" customFormat="1" ht="15" spans="1:171">
      <c r="A151" s="85">
        <v>2012602</v>
      </c>
      <c r="B151" s="89" t="s">
        <v>152</v>
      </c>
      <c r="C151" s="87">
        <v>17</v>
      </c>
      <c r="D151" s="87">
        <v>16</v>
      </c>
      <c r="E151" s="88">
        <f t="shared" si="13"/>
        <v>0.941176470588235</v>
      </c>
      <c r="FG151" s="92"/>
      <c r="FH151" s="92"/>
      <c r="FI151" s="92"/>
      <c r="FJ151" s="92"/>
      <c r="FK151" s="92"/>
      <c r="FL151" s="92"/>
      <c r="FM151" s="92"/>
      <c r="FN151" s="92"/>
      <c r="FO151" s="92"/>
    </row>
    <row r="152" s="57" customFormat="1" ht="15" spans="1:171">
      <c r="A152" s="85">
        <v>2012603</v>
      </c>
      <c r="B152" s="86" t="s">
        <v>153</v>
      </c>
      <c r="C152" s="87">
        <v>0</v>
      </c>
      <c r="D152" s="87">
        <v>0</v>
      </c>
      <c r="E152" s="88"/>
      <c r="FG152" s="92"/>
      <c r="FH152" s="92"/>
      <c r="FI152" s="92"/>
      <c r="FJ152" s="92"/>
      <c r="FK152" s="92"/>
      <c r="FL152" s="92"/>
      <c r="FM152" s="92"/>
      <c r="FN152" s="92"/>
      <c r="FO152" s="92"/>
    </row>
    <row r="153" s="57" customFormat="1" ht="15" spans="1:171">
      <c r="A153" s="85">
        <v>2012604</v>
      </c>
      <c r="B153" s="86" t="s">
        <v>237</v>
      </c>
      <c r="C153" s="87">
        <v>11</v>
      </c>
      <c r="D153" s="87">
        <v>10</v>
      </c>
      <c r="E153" s="88">
        <f t="shared" ref="E153:E157" si="14">SUM(D153/C153)</f>
        <v>0.909090909090909</v>
      </c>
      <c r="FG153" s="92"/>
      <c r="FH153" s="92"/>
      <c r="FI153" s="92"/>
      <c r="FJ153" s="92"/>
      <c r="FK153" s="92"/>
      <c r="FL153" s="92"/>
      <c r="FM153" s="92"/>
      <c r="FN153" s="92"/>
      <c r="FO153" s="92"/>
    </row>
    <row r="154" s="57" customFormat="1" ht="15" spans="1:171">
      <c r="A154" s="85">
        <v>2012699</v>
      </c>
      <c r="B154" s="86" t="s">
        <v>238</v>
      </c>
      <c r="C154" s="87">
        <v>10</v>
      </c>
      <c r="D154" s="87">
        <v>10</v>
      </c>
      <c r="E154" s="88">
        <f t="shared" si="14"/>
        <v>1</v>
      </c>
      <c r="FG154" s="92"/>
      <c r="FH154" s="92"/>
      <c r="FI154" s="92"/>
      <c r="FJ154" s="92"/>
      <c r="FK154" s="92"/>
      <c r="FL154" s="92"/>
      <c r="FM154" s="92"/>
      <c r="FN154" s="92"/>
      <c r="FO154" s="92"/>
    </row>
    <row r="155" s="57" customFormat="1" ht="15" spans="1:171">
      <c r="A155" s="81">
        <v>20128</v>
      </c>
      <c r="B155" s="82" t="s">
        <v>239</v>
      </c>
      <c r="C155" s="83">
        <f>SUM(C156:C161)</f>
        <v>65</v>
      </c>
      <c r="D155" s="83">
        <f>SUM(D156:D161)</f>
        <v>65</v>
      </c>
      <c r="E155" s="84">
        <f t="shared" si="14"/>
        <v>1</v>
      </c>
      <c r="FG155" s="92"/>
      <c r="FH155" s="92"/>
      <c r="FI155" s="92"/>
      <c r="FJ155" s="92"/>
      <c r="FK155" s="92"/>
      <c r="FL155" s="92"/>
      <c r="FM155" s="92"/>
      <c r="FN155" s="92"/>
      <c r="FO155" s="92"/>
    </row>
    <row r="156" s="57" customFormat="1" ht="15" spans="1:171">
      <c r="A156" s="85">
        <v>2012801</v>
      </c>
      <c r="B156" s="89" t="s">
        <v>151</v>
      </c>
      <c r="C156" s="87">
        <v>60</v>
      </c>
      <c r="D156" s="87">
        <v>60</v>
      </c>
      <c r="E156" s="88">
        <f t="shared" si="14"/>
        <v>1</v>
      </c>
      <c r="FG156" s="92"/>
      <c r="FH156" s="92"/>
      <c r="FI156" s="92"/>
      <c r="FJ156" s="92"/>
      <c r="FK156" s="92"/>
      <c r="FL156" s="92"/>
      <c r="FM156" s="92"/>
      <c r="FN156" s="92"/>
      <c r="FO156" s="92"/>
    </row>
    <row r="157" s="57" customFormat="1" ht="15" spans="1:171">
      <c r="A157" s="85">
        <v>2012802</v>
      </c>
      <c r="B157" s="89" t="s">
        <v>152</v>
      </c>
      <c r="C157" s="87">
        <v>5</v>
      </c>
      <c r="D157" s="87">
        <v>5</v>
      </c>
      <c r="E157" s="88">
        <f t="shared" si="14"/>
        <v>1</v>
      </c>
      <c r="FG157" s="92"/>
      <c r="FH157" s="92"/>
      <c r="FI157" s="92"/>
      <c r="FJ157" s="92"/>
      <c r="FK157" s="92"/>
      <c r="FL157" s="92"/>
      <c r="FM157" s="92"/>
      <c r="FN157" s="92"/>
      <c r="FO157" s="92"/>
    </row>
    <row r="158" s="57" customFormat="1" ht="15" spans="1:171">
      <c r="A158" s="85">
        <v>2012803</v>
      </c>
      <c r="B158" s="90" t="s">
        <v>153</v>
      </c>
      <c r="C158" s="87">
        <v>0</v>
      </c>
      <c r="D158" s="87">
        <v>0</v>
      </c>
      <c r="E158" s="88"/>
      <c r="FG158" s="92"/>
      <c r="FH158" s="92"/>
      <c r="FI158" s="92"/>
      <c r="FJ158" s="92"/>
      <c r="FK158" s="92"/>
      <c r="FL158" s="92"/>
      <c r="FM158" s="92"/>
      <c r="FN158" s="92"/>
      <c r="FO158" s="92"/>
    </row>
    <row r="159" s="57" customFormat="1" ht="15" spans="1:171">
      <c r="A159" s="85">
        <v>2012804</v>
      </c>
      <c r="B159" s="86" t="s">
        <v>165</v>
      </c>
      <c r="C159" s="87">
        <v>0</v>
      </c>
      <c r="D159" s="87">
        <v>0</v>
      </c>
      <c r="E159" s="88"/>
      <c r="FG159" s="92"/>
      <c r="FH159" s="92"/>
      <c r="FI159" s="92"/>
      <c r="FJ159" s="92"/>
      <c r="FK159" s="92"/>
      <c r="FL159" s="92"/>
      <c r="FM159" s="92"/>
      <c r="FN159" s="92"/>
      <c r="FO159" s="92"/>
    </row>
    <row r="160" s="57" customFormat="1" ht="15" spans="1:171">
      <c r="A160" s="85">
        <v>2012850</v>
      </c>
      <c r="B160" s="86" t="s">
        <v>160</v>
      </c>
      <c r="C160" s="87">
        <v>0</v>
      </c>
      <c r="D160" s="87">
        <v>0</v>
      </c>
      <c r="E160" s="88"/>
      <c r="FG160" s="92"/>
      <c r="FH160" s="92"/>
      <c r="FI160" s="92"/>
      <c r="FJ160" s="92"/>
      <c r="FK160" s="92"/>
      <c r="FL160" s="92"/>
      <c r="FM160" s="92"/>
      <c r="FN160" s="92"/>
      <c r="FO160" s="92"/>
    </row>
    <row r="161" s="57" customFormat="1" ht="15" spans="1:171">
      <c r="A161" s="85">
        <v>2012899</v>
      </c>
      <c r="B161" s="86" t="s">
        <v>240</v>
      </c>
      <c r="C161" s="87">
        <v>0</v>
      </c>
      <c r="D161" s="87">
        <v>0</v>
      </c>
      <c r="E161" s="88"/>
      <c r="FG161" s="92"/>
      <c r="FH161" s="92"/>
      <c r="FI161" s="92"/>
      <c r="FJ161" s="92"/>
      <c r="FK161" s="92"/>
      <c r="FL161" s="92"/>
      <c r="FM161" s="92"/>
      <c r="FN161" s="92"/>
      <c r="FO161" s="92"/>
    </row>
    <row r="162" s="57" customFormat="1" ht="15" spans="1:171">
      <c r="A162" s="81">
        <v>20129</v>
      </c>
      <c r="B162" s="82" t="s">
        <v>241</v>
      </c>
      <c r="C162" s="83">
        <f>SUM(C163:C168)</f>
        <v>449</v>
      </c>
      <c r="D162" s="83">
        <f>SUM(D163:D168)</f>
        <v>440</v>
      </c>
      <c r="E162" s="84">
        <f t="shared" ref="E162:E164" si="15">SUM(D162/C162)</f>
        <v>0.979955456570156</v>
      </c>
      <c r="FG162" s="92"/>
      <c r="FH162" s="92"/>
      <c r="FI162" s="92"/>
      <c r="FJ162" s="92"/>
      <c r="FK162" s="92"/>
      <c r="FL162" s="92"/>
      <c r="FM162" s="92"/>
      <c r="FN162" s="92"/>
      <c r="FO162" s="92"/>
    </row>
    <row r="163" s="57" customFormat="1" ht="15" spans="1:171">
      <c r="A163" s="85">
        <v>2012901</v>
      </c>
      <c r="B163" s="89" t="s">
        <v>151</v>
      </c>
      <c r="C163" s="87">
        <v>282</v>
      </c>
      <c r="D163" s="87">
        <v>290</v>
      </c>
      <c r="E163" s="88">
        <f t="shared" si="15"/>
        <v>1.02836879432624</v>
      </c>
      <c r="FG163" s="92"/>
      <c r="FH163" s="92"/>
      <c r="FI163" s="92"/>
      <c r="FJ163" s="92"/>
      <c r="FK163" s="92"/>
      <c r="FL163" s="92"/>
      <c r="FM163" s="92"/>
      <c r="FN163" s="92"/>
      <c r="FO163" s="92"/>
    </row>
    <row r="164" s="57" customFormat="1" ht="15" spans="1:171">
      <c r="A164" s="85">
        <v>2012902</v>
      </c>
      <c r="B164" s="89" t="s">
        <v>152</v>
      </c>
      <c r="C164" s="87">
        <v>40</v>
      </c>
      <c r="D164" s="87">
        <v>30</v>
      </c>
      <c r="E164" s="88">
        <f t="shared" si="15"/>
        <v>0.75</v>
      </c>
      <c r="FG164" s="92"/>
      <c r="FH164" s="92"/>
      <c r="FI164" s="92"/>
      <c r="FJ164" s="92"/>
      <c r="FK164" s="92"/>
      <c r="FL164" s="92"/>
      <c r="FM164" s="92"/>
      <c r="FN164" s="92"/>
      <c r="FO164" s="92"/>
    </row>
    <row r="165" s="57" customFormat="1" ht="15" spans="1:171">
      <c r="A165" s="85">
        <v>2012903</v>
      </c>
      <c r="B165" s="86" t="s">
        <v>153</v>
      </c>
      <c r="C165" s="87">
        <v>0</v>
      </c>
      <c r="D165" s="87">
        <v>0</v>
      </c>
      <c r="E165" s="88"/>
      <c r="FG165" s="92"/>
      <c r="FH165" s="92"/>
      <c r="FI165" s="92"/>
      <c r="FJ165" s="92"/>
      <c r="FK165" s="92"/>
      <c r="FL165" s="92"/>
      <c r="FM165" s="92"/>
      <c r="FN165" s="92"/>
      <c r="FO165" s="92"/>
    </row>
    <row r="166" s="57" customFormat="1" ht="15" spans="1:171">
      <c r="A166" s="85">
        <v>2012906</v>
      </c>
      <c r="B166" s="86" t="s">
        <v>242</v>
      </c>
      <c r="C166" s="87">
        <v>117</v>
      </c>
      <c r="D166" s="87">
        <v>110</v>
      </c>
      <c r="E166" s="88">
        <f t="shared" ref="E166:E172" si="16">SUM(D166/C166)</f>
        <v>0.94017094017094</v>
      </c>
      <c r="FG166" s="92"/>
      <c r="FH166" s="92"/>
      <c r="FI166" s="92"/>
      <c r="FJ166" s="92"/>
      <c r="FK166" s="92"/>
      <c r="FL166" s="92"/>
      <c r="FM166" s="92"/>
      <c r="FN166" s="92"/>
      <c r="FO166" s="92"/>
    </row>
    <row r="167" s="57" customFormat="1" ht="15" spans="1:171">
      <c r="A167" s="85">
        <v>2012950</v>
      </c>
      <c r="B167" s="89" t="s">
        <v>160</v>
      </c>
      <c r="C167" s="87">
        <v>0</v>
      </c>
      <c r="D167" s="87">
        <v>0</v>
      </c>
      <c r="E167" s="88"/>
      <c r="FG167" s="92"/>
      <c r="FH167" s="92"/>
      <c r="FI167" s="92"/>
      <c r="FJ167" s="92"/>
      <c r="FK167" s="92"/>
      <c r="FL167" s="92"/>
      <c r="FM167" s="92"/>
      <c r="FN167" s="92"/>
      <c r="FO167" s="92"/>
    </row>
    <row r="168" s="57" customFormat="1" ht="15" spans="1:171">
      <c r="A168" s="85">
        <v>2012999</v>
      </c>
      <c r="B168" s="89" t="s">
        <v>243</v>
      </c>
      <c r="C168" s="87">
        <v>10</v>
      </c>
      <c r="D168" s="87">
        <v>10</v>
      </c>
      <c r="E168" s="88">
        <f t="shared" si="16"/>
        <v>1</v>
      </c>
      <c r="FG168" s="92"/>
      <c r="FH168" s="92"/>
      <c r="FI168" s="92"/>
      <c r="FJ168" s="92"/>
      <c r="FK168" s="92"/>
      <c r="FL168" s="92"/>
      <c r="FM168" s="92"/>
      <c r="FN168" s="92"/>
      <c r="FO168" s="92"/>
    </row>
    <row r="169" s="57" customFormat="1" ht="15" spans="1:171">
      <c r="A169" s="81">
        <v>20131</v>
      </c>
      <c r="B169" s="82" t="s">
        <v>244</v>
      </c>
      <c r="C169" s="83">
        <f>SUM(C170:C175)</f>
        <v>2329</v>
      </c>
      <c r="D169" s="83">
        <f>SUM(D170:D175)</f>
        <v>2080</v>
      </c>
      <c r="E169" s="84">
        <f t="shared" si="16"/>
        <v>0.893087161872048</v>
      </c>
      <c r="FG169" s="92"/>
      <c r="FH169" s="92"/>
      <c r="FI169" s="92"/>
      <c r="FJ169" s="92"/>
      <c r="FK169" s="92"/>
      <c r="FL169" s="92"/>
      <c r="FM169" s="92"/>
      <c r="FN169" s="92"/>
      <c r="FO169" s="92"/>
    </row>
    <row r="170" s="57" customFormat="1" ht="15" spans="1:171">
      <c r="A170" s="85">
        <v>2013101</v>
      </c>
      <c r="B170" s="89" t="s">
        <v>151</v>
      </c>
      <c r="C170" s="87">
        <v>683</v>
      </c>
      <c r="D170" s="87">
        <v>690</v>
      </c>
      <c r="E170" s="88">
        <f t="shared" si="16"/>
        <v>1.01024890190337</v>
      </c>
      <c r="FG170" s="92"/>
      <c r="FH170" s="92"/>
      <c r="FI170" s="92"/>
      <c r="FJ170" s="92"/>
      <c r="FK170" s="92"/>
      <c r="FL170" s="92"/>
      <c r="FM170" s="92"/>
      <c r="FN170" s="92"/>
      <c r="FO170" s="92"/>
    </row>
    <row r="171" s="57" customFormat="1" ht="15" spans="1:171">
      <c r="A171" s="85">
        <v>2013102</v>
      </c>
      <c r="B171" s="86" t="s">
        <v>152</v>
      </c>
      <c r="C171" s="87">
        <v>491</v>
      </c>
      <c r="D171" s="87">
        <v>450</v>
      </c>
      <c r="E171" s="88">
        <f t="shared" si="16"/>
        <v>0.916496945010183</v>
      </c>
      <c r="FG171" s="92"/>
      <c r="FH171" s="92"/>
      <c r="FI171" s="92"/>
      <c r="FJ171" s="92"/>
      <c r="FK171" s="92"/>
      <c r="FL171" s="92"/>
      <c r="FM171" s="92"/>
      <c r="FN171" s="92"/>
      <c r="FO171" s="92"/>
    </row>
    <row r="172" s="57" customFormat="1" ht="15" spans="1:171">
      <c r="A172" s="85">
        <v>2013103</v>
      </c>
      <c r="B172" s="86" t="s">
        <v>153</v>
      </c>
      <c r="C172" s="87">
        <v>809</v>
      </c>
      <c r="D172" s="87">
        <v>750</v>
      </c>
      <c r="E172" s="88">
        <f t="shared" si="16"/>
        <v>0.927070457354759</v>
      </c>
      <c r="FG172" s="92"/>
      <c r="FH172" s="92"/>
      <c r="FI172" s="92"/>
      <c r="FJ172" s="92"/>
      <c r="FK172" s="92"/>
      <c r="FL172" s="92"/>
      <c r="FM172" s="92"/>
      <c r="FN172" s="92"/>
      <c r="FO172" s="92"/>
    </row>
    <row r="173" s="57" customFormat="1" ht="15" spans="1:171">
      <c r="A173" s="85">
        <v>2013105</v>
      </c>
      <c r="B173" s="86" t="s">
        <v>245</v>
      </c>
      <c r="C173" s="87">
        <v>0</v>
      </c>
      <c r="D173" s="87">
        <v>0</v>
      </c>
      <c r="E173" s="88"/>
      <c r="FG173" s="92"/>
      <c r="FH173" s="92"/>
      <c r="FI173" s="92"/>
      <c r="FJ173" s="92"/>
      <c r="FK173" s="92"/>
      <c r="FL173" s="92"/>
      <c r="FM173" s="92"/>
      <c r="FN173" s="92"/>
      <c r="FO173" s="92"/>
    </row>
    <row r="174" s="57" customFormat="1" ht="15" spans="1:171">
      <c r="A174" s="85">
        <v>2013150</v>
      </c>
      <c r="B174" s="89" t="s">
        <v>160</v>
      </c>
      <c r="C174" s="87">
        <v>178</v>
      </c>
      <c r="D174" s="87">
        <v>80</v>
      </c>
      <c r="E174" s="88">
        <f t="shared" ref="E174:E178" si="17">SUM(D174/C174)</f>
        <v>0.449438202247191</v>
      </c>
      <c r="FG174" s="92"/>
      <c r="FH174" s="92"/>
      <c r="FI174" s="92"/>
      <c r="FJ174" s="92"/>
      <c r="FK174" s="92"/>
      <c r="FL174" s="92"/>
      <c r="FM174" s="92"/>
      <c r="FN174" s="92"/>
      <c r="FO174" s="92"/>
    </row>
    <row r="175" s="57" customFormat="1" ht="15" spans="1:171">
      <c r="A175" s="85">
        <v>2013199</v>
      </c>
      <c r="B175" s="89" t="s">
        <v>246</v>
      </c>
      <c r="C175" s="87">
        <v>168</v>
      </c>
      <c r="D175" s="87">
        <v>110</v>
      </c>
      <c r="E175" s="88">
        <f t="shared" si="17"/>
        <v>0.654761904761905</v>
      </c>
      <c r="FG175" s="92"/>
      <c r="FH175" s="92"/>
      <c r="FI175" s="92"/>
      <c r="FJ175" s="92"/>
      <c r="FK175" s="92"/>
      <c r="FL175" s="92"/>
      <c r="FM175" s="92"/>
      <c r="FN175" s="92"/>
      <c r="FO175" s="92"/>
    </row>
    <row r="176" s="57" customFormat="1" ht="15" spans="1:171">
      <c r="A176" s="81">
        <v>20132</v>
      </c>
      <c r="B176" s="82" t="s">
        <v>247</v>
      </c>
      <c r="C176" s="83">
        <f>SUM(C177:C182)</f>
        <v>1137</v>
      </c>
      <c r="D176" s="83">
        <f>SUM(D177:D182)</f>
        <v>1010</v>
      </c>
      <c r="E176" s="84">
        <f t="shared" si="17"/>
        <v>0.88830255057168</v>
      </c>
      <c r="FG176" s="92"/>
      <c r="FH176" s="92"/>
      <c r="FI176" s="92"/>
      <c r="FJ176" s="92"/>
      <c r="FK176" s="92"/>
      <c r="FL176" s="92"/>
      <c r="FM176" s="92"/>
      <c r="FN176" s="92"/>
      <c r="FO176" s="92"/>
    </row>
    <row r="177" s="57" customFormat="1" ht="15" spans="1:171">
      <c r="A177" s="85">
        <v>2013201</v>
      </c>
      <c r="B177" s="86" t="s">
        <v>151</v>
      </c>
      <c r="C177" s="87">
        <v>352</v>
      </c>
      <c r="D177" s="87">
        <v>370</v>
      </c>
      <c r="E177" s="88">
        <f t="shared" si="17"/>
        <v>1.05113636363636</v>
      </c>
      <c r="FG177" s="92"/>
      <c r="FH177" s="92"/>
      <c r="FI177" s="92"/>
      <c r="FJ177" s="92"/>
      <c r="FK177" s="92"/>
      <c r="FL177" s="92"/>
      <c r="FM177" s="92"/>
      <c r="FN177" s="92"/>
      <c r="FO177" s="92"/>
    </row>
    <row r="178" s="57" customFormat="1" ht="15" spans="1:171">
      <c r="A178" s="85">
        <v>2013202</v>
      </c>
      <c r="B178" s="86" t="s">
        <v>152</v>
      </c>
      <c r="C178" s="87">
        <v>413</v>
      </c>
      <c r="D178" s="87">
        <v>380</v>
      </c>
      <c r="E178" s="88">
        <f t="shared" si="17"/>
        <v>0.920096852300242</v>
      </c>
      <c r="FG178" s="92"/>
      <c r="FH178" s="92"/>
      <c r="FI178" s="92"/>
      <c r="FJ178" s="92"/>
      <c r="FK178" s="92"/>
      <c r="FL178" s="92"/>
      <c r="FM178" s="92"/>
      <c r="FN178" s="92"/>
      <c r="FO178" s="92"/>
    </row>
    <row r="179" s="57" customFormat="1" ht="15" spans="1:171">
      <c r="A179" s="85">
        <v>2013203</v>
      </c>
      <c r="B179" s="86" t="s">
        <v>153</v>
      </c>
      <c r="C179" s="87">
        <v>0</v>
      </c>
      <c r="D179" s="87">
        <v>0</v>
      </c>
      <c r="E179" s="88"/>
      <c r="FG179" s="92"/>
      <c r="FH179" s="92"/>
      <c r="FI179" s="92"/>
      <c r="FJ179" s="92"/>
      <c r="FK179" s="92"/>
      <c r="FL179" s="92"/>
      <c r="FM179" s="92"/>
      <c r="FN179" s="92"/>
      <c r="FO179" s="92"/>
    </row>
    <row r="180" s="57" customFormat="1" ht="15" spans="1:171">
      <c r="A180" s="85">
        <v>2013204</v>
      </c>
      <c r="B180" s="86" t="s">
        <v>248</v>
      </c>
      <c r="C180" s="87">
        <v>7</v>
      </c>
      <c r="D180" s="87">
        <v>10</v>
      </c>
      <c r="E180" s="88">
        <f t="shared" ref="E180:E185" si="18">SUM(D180/C180)</f>
        <v>1.42857142857143</v>
      </c>
      <c r="FG180" s="92"/>
      <c r="FH180" s="92"/>
      <c r="FI180" s="92"/>
      <c r="FJ180" s="92"/>
      <c r="FK180" s="92"/>
      <c r="FL180" s="92"/>
      <c r="FM180" s="92"/>
      <c r="FN180" s="92"/>
      <c r="FO180" s="92"/>
    </row>
    <row r="181" s="57" customFormat="1" ht="15" spans="1:171">
      <c r="A181" s="85">
        <v>2013250</v>
      </c>
      <c r="B181" s="86" t="s">
        <v>160</v>
      </c>
      <c r="C181" s="87">
        <v>0</v>
      </c>
      <c r="D181" s="87">
        <v>0</v>
      </c>
      <c r="E181" s="88"/>
      <c r="FG181" s="92"/>
      <c r="FH181" s="92"/>
      <c r="FI181" s="92"/>
      <c r="FJ181" s="92"/>
      <c r="FK181" s="92"/>
      <c r="FL181" s="92"/>
      <c r="FM181" s="92"/>
      <c r="FN181" s="92"/>
      <c r="FO181" s="92"/>
    </row>
    <row r="182" s="57" customFormat="1" ht="15" spans="1:171">
      <c r="A182" s="85">
        <v>2013299</v>
      </c>
      <c r="B182" s="89" t="s">
        <v>249</v>
      </c>
      <c r="C182" s="87">
        <v>365</v>
      </c>
      <c r="D182" s="87">
        <v>250</v>
      </c>
      <c r="E182" s="88">
        <f t="shared" si="18"/>
        <v>0.684931506849315</v>
      </c>
      <c r="FG182" s="92"/>
      <c r="FH182" s="92"/>
      <c r="FI182" s="92"/>
      <c r="FJ182" s="92"/>
      <c r="FK182" s="92"/>
      <c r="FL182" s="92"/>
      <c r="FM182" s="92"/>
      <c r="FN182" s="92"/>
      <c r="FO182" s="92"/>
    </row>
    <row r="183" s="57" customFormat="1" ht="15" spans="1:171">
      <c r="A183" s="81">
        <v>20133</v>
      </c>
      <c r="B183" s="82" t="s">
        <v>250</v>
      </c>
      <c r="C183" s="83">
        <f>SUM(C184:C189)</f>
        <v>735</v>
      </c>
      <c r="D183" s="83">
        <f>SUM(D184:D189)</f>
        <v>700</v>
      </c>
      <c r="E183" s="84">
        <f t="shared" si="18"/>
        <v>0.952380952380952</v>
      </c>
      <c r="FG183" s="92"/>
      <c r="FH183" s="92"/>
      <c r="FI183" s="92"/>
      <c r="FJ183" s="92"/>
      <c r="FK183" s="92"/>
      <c r="FL183" s="92"/>
      <c r="FM183" s="92"/>
      <c r="FN183" s="92"/>
      <c r="FO183" s="92"/>
    </row>
    <row r="184" s="57" customFormat="1" ht="15" spans="1:171">
      <c r="A184" s="85">
        <v>2013301</v>
      </c>
      <c r="B184" s="90" t="s">
        <v>151</v>
      </c>
      <c r="C184" s="87">
        <v>204</v>
      </c>
      <c r="D184" s="87">
        <v>210</v>
      </c>
      <c r="E184" s="88">
        <f t="shared" si="18"/>
        <v>1.02941176470588</v>
      </c>
      <c r="FG184" s="92"/>
      <c r="FH184" s="92"/>
      <c r="FI184" s="92"/>
      <c r="FJ184" s="92"/>
      <c r="FK184" s="92"/>
      <c r="FL184" s="92"/>
      <c r="FM184" s="92"/>
      <c r="FN184" s="92"/>
      <c r="FO184" s="92"/>
    </row>
    <row r="185" s="57" customFormat="1" ht="15" spans="1:171">
      <c r="A185" s="85">
        <v>2013302</v>
      </c>
      <c r="B185" s="86" t="s">
        <v>152</v>
      </c>
      <c r="C185" s="87">
        <v>379</v>
      </c>
      <c r="D185" s="87">
        <v>340</v>
      </c>
      <c r="E185" s="88">
        <f t="shared" si="18"/>
        <v>0.897097625329815</v>
      </c>
      <c r="FG185" s="92"/>
      <c r="FH185" s="92"/>
      <c r="FI185" s="92"/>
      <c r="FJ185" s="92"/>
      <c r="FK185" s="92"/>
      <c r="FL185" s="92"/>
      <c r="FM185" s="92"/>
      <c r="FN185" s="92"/>
      <c r="FO185" s="92"/>
    </row>
    <row r="186" s="57" customFormat="1" ht="15" spans="1:171">
      <c r="A186" s="85">
        <v>2013303</v>
      </c>
      <c r="B186" s="86" t="s">
        <v>153</v>
      </c>
      <c r="C186" s="87">
        <v>0</v>
      </c>
      <c r="D186" s="87">
        <v>0</v>
      </c>
      <c r="E186" s="88"/>
      <c r="FG186" s="92"/>
      <c r="FH186" s="92"/>
      <c r="FI186" s="92"/>
      <c r="FJ186" s="92"/>
      <c r="FK186" s="92"/>
      <c r="FL186" s="92"/>
      <c r="FM186" s="92"/>
      <c r="FN186" s="92"/>
      <c r="FO186" s="92"/>
    </row>
    <row r="187" s="57" customFormat="1" ht="15" spans="1:171">
      <c r="A187" s="85">
        <v>2013304</v>
      </c>
      <c r="B187" s="86" t="s">
        <v>251</v>
      </c>
      <c r="C187" s="87">
        <v>0</v>
      </c>
      <c r="D187" s="87">
        <v>0</v>
      </c>
      <c r="E187" s="88"/>
      <c r="FG187" s="92"/>
      <c r="FH187" s="92"/>
      <c r="FI187" s="92"/>
      <c r="FJ187" s="92"/>
      <c r="FK187" s="92"/>
      <c r="FL187" s="92"/>
      <c r="FM187" s="92"/>
      <c r="FN187" s="92"/>
      <c r="FO187" s="92"/>
    </row>
    <row r="188" s="57" customFormat="1" ht="15" spans="1:171">
      <c r="A188" s="85">
        <v>2013350</v>
      </c>
      <c r="B188" s="86" t="s">
        <v>160</v>
      </c>
      <c r="C188" s="87">
        <v>0</v>
      </c>
      <c r="D188" s="87">
        <v>0</v>
      </c>
      <c r="E188" s="88"/>
      <c r="FG188" s="92"/>
      <c r="FH188" s="92"/>
      <c r="FI188" s="92"/>
      <c r="FJ188" s="92"/>
      <c r="FK188" s="92"/>
      <c r="FL188" s="92"/>
      <c r="FM188" s="92"/>
      <c r="FN188" s="92"/>
      <c r="FO188" s="92"/>
    </row>
    <row r="189" s="57" customFormat="1" ht="15" spans="1:171">
      <c r="A189" s="85">
        <v>2013399</v>
      </c>
      <c r="B189" s="89" t="s">
        <v>252</v>
      </c>
      <c r="C189" s="87">
        <v>152</v>
      </c>
      <c r="D189" s="87">
        <v>150</v>
      </c>
      <c r="E189" s="88">
        <f t="shared" ref="E189:E192" si="19">SUM(D189/C189)</f>
        <v>0.986842105263158</v>
      </c>
      <c r="FG189" s="92"/>
      <c r="FH189" s="92"/>
      <c r="FI189" s="92"/>
      <c r="FJ189" s="92"/>
      <c r="FK189" s="92"/>
      <c r="FL189" s="92"/>
      <c r="FM189" s="92"/>
      <c r="FN189" s="92"/>
      <c r="FO189" s="92"/>
    </row>
    <row r="190" s="57" customFormat="1" ht="15" spans="1:171">
      <c r="A190" s="81">
        <v>20134</v>
      </c>
      <c r="B190" s="82" t="s">
        <v>253</v>
      </c>
      <c r="C190" s="83">
        <f>SUM(C191:C197)</f>
        <v>180</v>
      </c>
      <c r="D190" s="83">
        <f>SUM(D191:D197)</f>
        <v>171</v>
      </c>
      <c r="E190" s="84">
        <f t="shared" si="19"/>
        <v>0.95</v>
      </c>
      <c r="FG190" s="92"/>
      <c r="FH190" s="92"/>
      <c r="FI190" s="92"/>
      <c r="FJ190" s="92"/>
      <c r="FK190" s="92"/>
      <c r="FL190" s="92"/>
      <c r="FM190" s="92"/>
      <c r="FN190" s="92"/>
      <c r="FO190" s="92"/>
    </row>
    <row r="191" s="57" customFormat="1" ht="15" spans="1:171">
      <c r="A191" s="85">
        <v>2013401</v>
      </c>
      <c r="B191" s="89" t="s">
        <v>151</v>
      </c>
      <c r="C191" s="87">
        <v>102</v>
      </c>
      <c r="D191" s="87">
        <v>106</v>
      </c>
      <c r="E191" s="88">
        <f t="shared" si="19"/>
        <v>1.03921568627451</v>
      </c>
      <c r="FG191" s="92"/>
      <c r="FH191" s="92"/>
      <c r="FI191" s="92"/>
      <c r="FJ191" s="92"/>
      <c r="FK191" s="92"/>
      <c r="FL191" s="92"/>
      <c r="FM191" s="92"/>
      <c r="FN191" s="92"/>
      <c r="FO191" s="92"/>
    </row>
    <row r="192" s="57" customFormat="1" ht="15" spans="1:171">
      <c r="A192" s="85">
        <v>2013402</v>
      </c>
      <c r="B192" s="86" t="s">
        <v>152</v>
      </c>
      <c r="C192" s="87">
        <v>49</v>
      </c>
      <c r="D192" s="87">
        <v>40</v>
      </c>
      <c r="E192" s="88">
        <f t="shared" si="19"/>
        <v>0.816326530612245</v>
      </c>
      <c r="FG192" s="92"/>
      <c r="FH192" s="92"/>
      <c r="FI192" s="92"/>
      <c r="FJ192" s="92"/>
      <c r="FK192" s="92"/>
      <c r="FL192" s="92"/>
      <c r="FM192" s="92"/>
      <c r="FN192" s="92"/>
      <c r="FO192" s="92"/>
    </row>
    <row r="193" s="57" customFormat="1" ht="15" spans="1:171">
      <c r="A193" s="85">
        <v>2013403</v>
      </c>
      <c r="B193" s="86" t="s">
        <v>153</v>
      </c>
      <c r="C193" s="87">
        <v>0</v>
      </c>
      <c r="D193" s="87">
        <v>0</v>
      </c>
      <c r="E193" s="88"/>
      <c r="FG193" s="92"/>
      <c r="FH193" s="92"/>
      <c r="FI193" s="92"/>
      <c r="FJ193" s="92"/>
      <c r="FK193" s="92"/>
      <c r="FL193" s="92"/>
      <c r="FM193" s="92"/>
      <c r="FN193" s="92"/>
      <c r="FO193" s="92"/>
    </row>
    <row r="194" s="57" customFormat="1" ht="15" spans="1:171">
      <c r="A194" s="85">
        <v>2013404</v>
      </c>
      <c r="B194" s="86" t="s">
        <v>254</v>
      </c>
      <c r="C194" s="87">
        <v>16</v>
      </c>
      <c r="D194" s="87">
        <v>15</v>
      </c>
      <c r="E194" s="88">
        <f>SUM(D194/C194)</f>
        <v>0.9375</v>
      </c>
      <c r="FG194" s="92"/>
      <c r="FH194" s="92"/>
      <c r="FI194" s="92"/>
      <c r="FJ194" s="92"/>
      <c r="FK194" s="92"/>
      <c r="FL194" s="92"/>
      <c r="FM194" s="92"/>
      <c r="FN194" s="92"/>
      <c r="FO194" s="92"/>
    </row>
    <row r="195" s="57" customFormat="1" ht="15" spans="1:171">
      <c r="A195" s="85">
        <v>2013405</v>
      </c>
      <c r="B195" s="86" t="s">
        <v>255</v>
      </c>
      <c r="C195" s="87">
        <v>0</v>
      </c>
      <c r="D195" s="87">
        <v>0</v>
      </c>
      <c r="E195" s="88"/>
      <c r="FG195" s="92"/>
      <c r="FH195" s="92"/>
      <c r="FI195" s="92"/>
      <c r="FJ195" s="92"/>
      <c r="FK195" s="92"/>
      <c r="FL195" s="92"/>
      <c r="FM195" s="92"/>
      <c r="FN195" s="92"/>
      <c r="FO195" s="92"/>
    </row>
    <row r="196" s="57" customFormat="1" ht="15" spans="1:171">
      <c r="A196" s="85">
        <v>2013450</v>
      </c>
      <c r="B196" s="86" t="s">
        <v>160</v>
      </c>
      <c r="C196" s="87">
        <v>0</v>
      </c>
      <c r="D196" s="87">
        <v>0</v>
      </c>
      <c r="E196" s="88"/>
      <c r="FG196" s="92"/>
      <c r="FH196" s="92"/>
      <c r="FI196" s="92"/>
      <c r="FJ196" s="92"/>
      <c r="FK196" s="92"/>
      <c r="FL196" s="92"/>
      <c r="FM196" s="92"/>
      <c r="FN196" s="92"/>
      <c r="FO196" s="92"/>
    </row>
    <row r="197" s="57" customFormat="1" ht="15" spans="1:171">
      <c r="A197" s="85">
        <v>2013499</v>
      </c>
      <c r="B197" s="89" t="s">
        <v>256</v>
      </c>
      <c r="C197" s="87">
        <v>13</v>
      </c>
      <c r="D197" s="87">
        <v>10</v>
      </c>
      <c r="E197" s="88">
        <f>SUM(D197/C197)</f>
        <v>0.769230769230769</v>
      </c>
      <c r="FG197" s="92"/>
      <c r="FH197" s="92"/>
      <c r="FI197" s="92"/>
      <c r="FJ197" s="92"/>
      <c r="FK197" s="92"/>
      <c r="FL197" s="92"/>
      <c r="FM197" s="92"/>
      <c r="FN197" s="92"/>
      <c r="FO197" s="92"/>
    </row>
    <row r="198" s="57" customFormat="1" ht="15" spans="1:171">
      <c r="A198" s="81">
        <v>20135</v>
      </c>
      <c r="B198" s="82" t="s">
        <v>257</v>
      </c>
      <c r="C198" s="83">
        <f>SUM(C199:C203)</f>
        <v>0</v>
      </c>
      <c r="D198" s="83">
        <f>SUM(D199:D203)</f>
        <v>0</v>
      </c>
      <c r="E198" s="84"/>
      <c r="FG198" s="92"/>
      <c r="FH198" s="92"/>
      <c r="FI198" s="92"/>
      <c r="FJ198" s="92"/>
      <c r="FK198" s="92"/>
      <c r="FL198" s="92"/>
      <c r="FM198" s="92"/>
      <c r="FN198" s="92"/>
      <c r="FO198" s="92"/>
    </row>
    <row r="199" s="57" customFormat="1" ht="15" spans="1:171">
      <c r="A199" s="85">
        <v>2013501</v>
      </c>
      <c r="B199" s="89" t="s">
        <v>151</v>
      </c>
      <c r="C199" s="87">
        <v>0</v>
      </c>
      <c r="D199" s="87">
        <v>0</v>
      </c>
      <c r="E199" s="88"/>
      <c r="FG199" s="92"/>
      <c r="FH199" s="92"/>
      <c r="FI199" s="92"/>
      <c r="FJ199" s="92"/>
      <c r="FK199" s="92"/>
      <c r="FL199" s="92"/>
      <c r="FM199" s="92"/>
      <c r="FN199" s="92"/>
      <c r="FO199" s="92"/>
    </row>
    <row r="200" s="57" customFormat="1" ht="15" spans="1:171">
      <c r="A200" s="85">
        <v>2013502</v>
      </c>
      <c r="B200" s="90" t="s">
        <v>152</v>
      </c>
      <c r="C200" s="87">
        <v>0</v>
      </c>
      <c r="D200" s="87">
        <v>0</v>
      </c>
      <c r="E200" s="88"/>
      <c r="FG200" s="92"/>
      <c r="FH200" s="92"/>
      <c r="FI200" s="92"/>
      <c r="FJ200" s="92"/>
      <c r="FK200" s="92"/>
      <c r="FL200" s="92"/>
      <c r="FM200" s="92"/>
      <c r="FN200" s="92"/>
      <c r="FO200" s="92"/>
    </row>
    <row r="201" s="57" customFormat="1" ht="15" spans="1:171">
      <c r="A201" s="85">
        <v>2013503</v>
      </c>
      <c r="B201" s="86" t="s">
        <v>153</v>
      </c>
      <c r="C201" s="87">
        <v>0</v>
      </c>
      <c r="D201" s="87">
        <v>0</v>
      </c>
      <c r="E201" s="88"/>
      <c r="FG201" s="92"/>
      <c r="FH201" s="92"/>
      <c r="FI201" s="92"/>
      <c r="FJ201" s="92"/>
      <c r="FK201" s="92"/>
      <c r="FL201" s="92"/>
      <c r="FM201" s="92"/>
      <c r="FN201" s="92"/>
      <c r="FO201" s="92"/>
    </row>
    <row r="202" s="57" customFormat="1" ht="15" spans="1:171">
      <c r="A202" s="85">
        <v>2013550</v>
      </c>
      <c r="B202" s="86" t="s">
        <v>160</v>
      </c>
      <c r="C202" s="87">
        <v>0</v>
      </c>
      <c r="D202" s="87">
        <v>0</v>
      </c>
      <c r="E202" s="88"/>
      <c r="FG202" s="92"/>
      <c r="FH202" s="92"/>
      <c r="FI202" s="92"/>
      <c r="FJ202" s="92"/>
      <c r="FK202" s="92"/>
      <c r="FL202" s="92"/>
      <c r="FM202" s="92"/>
      <c r="FN202" s="92"/>
      <c r="FO202" s="92"/>
    </row>
    <row r="203" s="57" customFormat="1" ht="15" spans="1:171">
      <c r="A203" s="85">
        <v>2013599</v>
      </c>
      <c r="B203" s="86" t="s">
        <v>258</v>
      </c>
      <c r="C203" s="87">
        <v>0</v>
      </c>
      <c r="D203" s="87">
        <v>0</v>
      </c>
      <c r="E203" s="88"/>
      <c r="FG203" s="92"/>
      <c r="FH203" s="92"/>
      <c r="FI203" s="92"/>
      <c r="FJ203" s="92"/>
      <c r="FK203" s="92"/>
      <c r="FL203" s="92"/>
      <c r="FM203" s="92"/>
      <c r="FN203" s="92"/>
      <c r="FO203" s="92"/>
    </row>
    <row r="204" s="57" customFormat="1" ht="15" spans="1:171">
      <c r="A204" s="81">
        <v>20136</v>
      </c>
      <c r="B204" s="82" t="s">
        <v>259</v>
      </c>
      <c r="C204" s="83">
        <f>SUM(C205:C209)</f>
        <v>25</v>
      </c>
      <c r="D204" s="83">
        <f>SUM(D205:D209)</f>
        <v>23</v>
      </c>
      <c r="E204" s="84">
        <f>SUM(D204/C204)</f>
        <v>0.92</v>
      </c>
      <c r="FG204" s="92"/>
      <c r="FH204" s="92"/>
      <c r="FI204" s="92"/>
      <c r="FJ204" s="92"/>
      <c r="FK204" s="92"/>
      <c r="FL204" s="92"/>
      <c r="FM204" s="92"/>
      <c r="FN204" s="92"/>
      <c r="FO204" s="92"/>
    </row>
    <row r="205" s="57" customFormat="1" ht="15" spans="1:171">
      <c r="A205" s="85">
        <v>2013601</v>
      </c>
      <c r="B205" s="89" t="s">
        <v>151</v>
      </c>
      <c r="C205" s="87">
        <v>0</v>
      </c>
      <c r="D205" s="87">
        <v>0</v>
      </c>
      <c r="E205" s="88"/>
      <c r="FG205" s="92"/>
      <c r="FH205" s="92"/>
      <c r="FI205" s="92"/>
      <c r="FJ205" s="92"/>
      <c r="FK205" s="92"/>
      <c r="FL205" s="92"/>
      <c r="FM205" s="92"/>
      <c r="FN205" s="92"/>
      <c r="FO205" s="92"/>
    </row>
    <row r="206" s="57" customFormat="1" ht="15" spans="1:171">
      <c r="A206" s="85">
        <v>2013602</v>
      </c>
      <c r="B206" s="89" t="s">
        <v>152</v>
      </c>
      <c r="C206" s="87">
        <v>25</v>
      </c>
      <c r="D206" s="87">
        <v>23</v>
      </c>
      <c r="E206" s="88">
        <f>SUM(D206/C206)</f>
        <v>0.92</v>
      </c>
      <c r="FG206" s="92"/>
      <c r="FH206" s="92"/>
      <c r="FI206" s="92"/>
      <c r="FJ206" s="92"/>
      <c r="FK206" s="92"/>
      <c r="FL206" s="92"/>
      <c r="FM206" s="92"/>
      <c r="FN206" s="92"/>
      <c r="FO206" s="92"/>
    </row>
    <row r="207" s="57" customFormat="1" ht="15" spans="1:171">
      <c r="A207" s="85">
        <v>2013603</v>
      </c>
      <c r="B207" s="86" t="s">
        <v>153</v>
      </c>
      <c r="C207" s="87">
        <v>0</v>
      </c>
      <c r="D207" s="87">
        <v>0</v>
      </c>
      <c r="E207" s="88"/>
      <c r="FG207" s="92"/>
      <c r="FH207" s="92"/>
      <c r="FI207" s="92"/>
      <c r="FJ207" s="92"/>
      <c r="FK207" s="92"/>
      <c r="FL207" s="92"/>
      <c r="FM207" s="92"/>
      <c r="FN207" s="92"/>
      <c r="FO207" s="92"/>
    </row>
    <row r="208" s="57" customFormat="1" ht="15" spans="1:171">
      <c r="A208" s="85">
        <v>2013650</v>
      </c>
      <c r="B208" s="86" t="s">
        <v>160</v>
      </c>
      <c r="C208" s="87">
        <v>0</v>
      </c>
      <c r="D208" s="87">
        <v>0</v>
      </c>
      <c r="E208" s="88"/>
      <c r="FG208" s="92"/>
      <c r="FH208" s="92"/>
      <c r="FI208" s="92"/>
      <c r="FJ208" s="92"/>
      <c r="FK208" s="92"/>
      <c r="FL208" s="92"/>
      <c r="FM208" s="92"/>
      <c r="FN208" s="92"/>
      <c r="FO208" s="92"/>
    </row>
    <row r="209" s="57" customFormat="1" ht="15" spans="1:171">
      <c r="A209" s="85">
        <v>2013699</v>
      </c>
      <c r="B209" s="86" t="s">
        <v>259</v>
      </c>
      <c r="C209" s="87">
        <v>0</v>
      </c>
      <c r="D209" s="87">
        <v>0</v>
      </c>
      <c r="E209" s="88"/>
      <c r="FG209" s="92"/>
      <c r="FH209" s="92"/>
      <c r="FI209" s="92"/>
      <c r="FJ209" s="92"/>
      <c r="FK209" s="92"/>
      <c r="FL209" s="92"/>
      <c r="FM209" s="92"/>
      <c r="FN209" s="92"/>
      <c r="FO209" s="92"/>
    </row>
    <row r="210" s="57" customFormat="1" ht="15" spans="1:171">
      <c r="A210" s="81">
        <v>20137</v>
      </c>
      <c r="B210" s="82" t="s">
        <v>260</v>
      </c>
      <c r="C210" s="83">
        <v>0</v>
      </c>
      <c r="D210" s="94">
        <v>0</v>
      </c>
      <c r="E210" s="84"/>
      <c r="FG210" s="92"/>
      <c r="FH210" s="92"/>
      <c r="FI210" s="92"/>
      <c r="FJ210" s="92"/>
      <c r="FK210" s="92"/>
      <c r="FL210" s="92"/>
      <c r="FM210" s="92"/>
      <c r="FN210" s="92"/>
      <c r="FO210" s="92"/>
    </row>
    <row r="211" s="57" customFormat="1" ht="15" spans="1:171">
      <c r="A211" s="85">
        <v>2013701</v>
      </c>
      <c r="B211" s="86" t="s">
        <v>151</v>
      </c>
      <c r="C211" s="87">
        <v>0</v>
      </c>
      <c r="D211" s="87">
        <v>0</v>
      </c>
      <c r="E211" s="88"/>
      <c r="FG211" s="92"/>
      <c r="FH211" s="92"/>
      <c r="FI211" s="92"/>
      <c r="FJ211" s="92"/>
      <c r="FK211" s="92"/>
      <c r="FL211" s="92"/>
      <c r="FM211" s="92"/>
      <c r="FN211" s="92"/>
      <c r="FO211" s="92"/>
    </row>
    <row r="212" s="57" customFormat="1" ht="15" spans="1:171">
      <c r="A212" s="85">
        <v>2013702</v>
      </c>
      <c r="B212" s="86" t="s">
        <v>152</v>
      </c>
      <c r="C212" s="87">
        <v>0</v>
      </c>
      <c r="D212" s="87">
        <v>0</v>
      </c>
      <c r="E212" s="88"/>
      <c r="FG212" s="92"/>
      <c r="FH212" s="92"/>
      <c r="FI212" s="92"/>
      <c r="FJ212" s="92"/>
      <c r="FK212" s="92"/>
      <c r="FL212" s="92"/>
      <c r="FM212" s="92"/>
      <c r="FN212" s="92"/>
      <c r="FO212" s="92"/>
    </row>
    <row r="213" s="57" customFormat="1" ht="15" spans="1:171">
      <c r="A213" s="85">
        <v>2013703</v>
      </c>
      <c r="B213" s="86" t="s">
        <v>153</v>
      </c>
      <c r="C213" s="87">
        <v>0</v>
      </c>
      <c r="D213" s="87">
        <v>0</v>
      </c>
      <c r="E213" s="88"/>
      <c r="FG213" s="92"/>
      <c r="FH213" s="92"/>
      <c r="FI213" s="92"/>
      <c r="FJ213" s="92"/>
      <c r="FK213" s="92"/>
      <c r="FL213" s="92"/>
      <c r="FM213" s="92"/>
      <c r="FN213" s="92"/>
      <c r="FO213" s="92"/>
    </row>
    <row r="214" s="57" customFormat="1" ht="15" spans="1:171">
      <c r="A214" s="85">
        <v>2013704</v>
      </c>
      <c r="B214" s="86" t="s">
        <v>261</v>
      </c>
      <c r="C214" s="87">
        <v>0</v>
      </c>
      <c r="D214" s="87">
        <v>0</v>
      </c>
      <c r="E214" s="88"/>
      <c r="FG214" s="92"/>
      <c r="FH214" s="92"/>
      <c r="FI214" s="92"/>
      <c r="FJ214" s="92"/>
      <c r="FK214" s="92"/>
      <c r="FL214" s="92"/>
      <c r="FM214" s="92"/>
      <c r="FN214" s="92"/>
      <c r="FO214" s="92"/>
    </row>
    <row r="215" s="57" customFormat="1" ht="15" spans="1:171">
      <c r="A215" s="85">
        <v>2013750</v>
      </c>
      <c r="B215" s="86" t="s">
        <v>160</v>
      </c>
      <c r="C215" s="87">
        <v>0</v>
      </c>
      <c r="D215" s="87">
        <v>0</v>
      </c>
      <c r="E215" s="88"/>
      <c r="FG215" s="92"/>
      <c r="FH215" s="92"/>
      <c r="FI215" s="92"/>
      <c r="FJ215" s="92"/>
      <c r="FK215" s="92"/>
      <c r="FL215" s="92"/>
      <c r="FM215" s="92"/>
      <c r="FN215" s="92"/>
      <c r="FO215" s="92"/>
    </row>
    <row r="216" s="57" customFormat="1" ht="15" spans="1:171">
      <c r="A216" s="85">
        <v>2013799</v>
      </c>
      <c r="B216" s="86" t="s">
        <v>262</v>
      </c>
      <c r="C216" s="87">
        <v>0</v>
      </c>
      <c r="D216" s="87">
        <v>0</v>
      </c>
      <c r="E216" s="88"/>
      <c r="FG216" s="92"/>
      <c r="FH216" s="92"/>
      <c r="FI216" s="92"/>
      <c r="FJ216" s="92"/>
      <c r="FK216" s="92"/>
      <c r="FL216" s="92"/>
      <c r="FM216" s="92"/>
      <c r="FN216" s="92"/>
      <c r="FO216" s="92"/>
    </row>
    <row r="217" s="57" customFormat="1" ht="15" spans="1:171">
      <c r="A217" s="81">
        <v>20138</v>
      </c>
      <c r="B217" s="82" t="s">
        <v>263</v>
      </c>
      <c r="C217" s="83">
        <f>SUM(C218:C231)</f>
        <v>1116</v>
      </c>
      <c r="D217" s="83">
        <f>SUM(D218:D231)</f>
        <v>1098</v>
      </c>
      <c r="E217" s="84">
        <f t="shared" ref="E217:E219" si="20">SUM(D217/C217)</f>
        <v>0.983870967741935</v>
      </c>
      <c r="FG217" s="92"/>
      <c r="FH217" s="92"/>
      <c r="FI217" s="92"/>
      <c r="FJ217" s="92"/>
      <c r="FK217" s="92"/>
      <c r="FL217" s="92"/>
      <c r="FM217" s="92"/>
      <c r="FN217" s="92"/>
      <c r="FO217" s="92"/>
    </row>
    <row r="218" s="57" customFormat="1" ht="15" spans="1:171">
      <c r="A218" s="85">
        <v>2013801</v>
      </c>
      <c r="B218" s="86" t="s">
        <v>151</v>
      </c>
      <c r="C218" s="87">
        <v>778</v>
      </c>
      <c r="D218" s="87">
        <v>790</v>
      </c>
      <c r="E218" s="88">
        <f t="shared" si="20"/>
        <v>1.01542416452442</v>
      </c>
      <c r="FG218" s="92"/>
      <c r="FH218" s="92"/>
      <c r="FI218" s="92"/>
      <c r="FJ218" s="92"/>
      <c r="FK218" s="92"/>
      <c r="FL218" s="92"/>
      <c r="FM218" s="92"/>
      <c r="FN218" s="92"/>
      <c r="FO218" s="92"/>
    </row>
    <row r="219" s="57" customFormat="1" ht="15" spans="1:171">
      <c r="A219" s="85">
        <v>2013802</v>
      </c>
      <c r="B219" s="86" t="s">
        <v>152</v>
      </c>
      <c r="C219" s="87">
        <v>149</v>
      </c>
      <c r="D219" s="87">
        <v>140</v>
      </c>
      <c r="E219" s="88">
        <f t="shared" si="20"/>
        <v>0.939597315436242</v>
      </c>
      <c r="FG219" s="92"/>
      <c r="FH219" s="92"/>
      <c r="FI219" s="92"/>
      <c r="FJ219" s="92"/>
      <c r="FK219" s="92"/>
      <c r="FL219" s="92"/>
      <c r="FM219" s="92"/>
      <c r="FN219" s="92"/>
      <c r="FO219" s="92"/>
    </row>
    <row r="220" s="57" customFormat="1" ht="15" spans="1:171">
      <c r="A220" s="85">
        <v>2013803</v>
      </c>
      <c r="B220" s="86" t="s">
        <v>153</v>
      </c>
      <c r="C220" s="87">
        <v>0</v>
      </c>
      <c r="D220" s="87">
        <v>0</v>
      </c>
      <c r="E220" s="88"/>
      <c r="FG220" s="92"/>
      <c r="FH220" s="92"/>
      <c r="FI220" s="92"/>
      <c r="FJ220" s="92"/>
      <c r="FK220" s="92"/>
      <c r="FL220" s="92"/>
      <c r="FM220" s="92"/>
      <c r="FN220" s="92"/>
      <c r="FO220" s="92"/>
    </row>
    <row r="221" s="57" customFormat="1" ht="15" spans="1:171">
      <c r="A221" s="85">
        <v>2013804</v>
      </c>
      <c r="B221" s="86" t="s">
        <v>264</v>
      </c>
      <c r="C221" s="87">
        <v>0</v>
      </c>
      <c r="D221" s="87">
        <v>0</v>
      </c>
      <c r="E221" s="88"/>
      <c r="FG221" s="92"/>
      <c r="FH221" s="92"/>
      <c r="FI221" s="92"/>
      <c r="FJ221" s="92"/>
      <c r="FK221" s="92"/>
      <c r="FL221" s="92"/>
      <c r="FM221" s="92"/>
      <c r="FN221" s="92"/>
      <c r="FO221" s="92"/>
    </row>
    <row r="222" s="57" customFormat="1" ht="15" spans="1:171">
      <c r="A222" s="85">
        <v>2013805</v>
      </c>
      <c r="B222" s="86" t="s">
        <v>265</v>
      </c>
      <c r="C222" s="87">
        <v>9</v>
      </c>
      <c r="D222" s="87">
        <v>9</v>
      </c>
      <c r="E222" s="88">
        <f t="shared" ref="E222:E225" si="21">SUM(D222/C222)</f>
        <v>1</v>
      </c>
      <c r="FG222" s="92"/>
      <c r="FH222" s="92"/>
      <c r="FI222" s="92"/>
      <c r="FJ222" s="92"/>
      <c r="FK222" s="92"/>
      <c r="FL222" s="92"/>
      <c r="FM222" s="92"/>
      <c r="FN222" s="92"/>
      <c r="FO222" s="92"/>
    </row>
    <row r="223" s="57" customFormat="1" ht="15" spans="1:171">
      <c r="A223" s="85">
        <v>2013808</v>
      </c>
      <c r="B223" s="86" t="s">
        <v>191</v>
      </c>
      <c r="C223" s="87">
        <v>0</v>
      </c>
      <c r="D223" s="87">
        <v>0</v>
      </c>
      <c r="E223" s="88"/>
      <c r="FG223" s="92"/>
      <c r="FH223" s="92"/>
      <c r="FI223" s="92"/>
      <c r="FJ223" s="92"/>
      <c r="FK223" s="92"/>
      <c r="FL223" s="92"/>
      <c r="FM223" s="92"/>
      <c r="FN223" s="92"/>
      <c r="FO223" s="92"/>
    </row>
    <row r="224" s="57" customFormat="1" ht="15" spans="1:171">
      <c r="A224" s="85">
        <v>2013810</v>
      </c>
      <c r="B224" s="86" t="s">
        <v>266</v>
      </c>
      <c r="C224" s="87">
        <v>16</v>
      </c>
      <c r="D224" s="87">
        <v>15</v>
      </c>
      <c r="E224" s="88">
        <f t="shared" si="21"/>
        <v>0.9375</v>
      </c>
      <c r="FG224" s="92"/>
      <c r="FH224" s="92"/>
      <c r="FI224" s="92"/>
      <c r="FJ224" s="92"/>
      <c r="FK224" s="92"/>
      <c r="FL224" s="92"/>
      <c r="FM224" s="92"/>
      <c r="FN224" s="92"/>
      <c r="FO224" s="92"/>
    </row>
    <row r="225" s="57" customFormat="1" ht="15" spans="1:171">
      <c r="A225" s="85">
        <v>2013812</v>
      </c>
      <c r="B225" s="86" t="s">
        <v>267</v>
      </c>
      <c r="C225" s="87">
        <v>2</v>
      </c>
      <c r="D225" s="87">
        <v>2</v>
      </c>
      <c r="E225" s="88">
        <f t="shared" si="21"/>
        <v>1</v>
      </c>
      <c r="FG225" s="92"/>
      <c r="FH225" s="92"/>
      <c r="FI225" s="92"/>
      <c r="FJ225" s="92"/>
      <c r="FK225" s="92"/>
      <c r="FL225" s="92"/>
      <c r="FM225" s="92"/>
      <c r="FN225" s="92"/>
      <c r="FO225" s="92"/>
    </row>
    <row r="226" s="57" customFormat="1" ht="15" spans="1:171">
      <c r="A226" s="85">
        <v>2013813</v>
      </c>
      <c r="B226" s="86" t="s">
        <v>268</v>
      </c>
      <c r="C226" s="87">
        <v>0</v>
      </c>
      <c r="D226" s="87">
        <v>0</v>
      </c>
      <c r="E226" s="88"/>
      <c r="FG226" s="92"/>
      <c r="FH226" s="92"/>
      <c r="FI226" s="92"/>
      <c r="FJ226" s="92"/>
      <c r="FK226" s="92"/>
      <c r="FL226" s="92"/>
      <c r="FM226" s="92"/>
      <c r="FN226" s="92"/>
      <c r="FO226" s="92"/>
    </row>
    <row r="227" s="57" customFormat="1" ht="15" spans="1:171">
      <c r="A227" s="85">
        <v>2013814</v>
      </c>
      <c r="B227" s="86" t="s">
        <v>269</v>
      </c>
      <c r="C227" s="87">
        <v>0</v>
      </c>
      <c r="D227" s="87">
        <v>0</v>
      </c>
      <c r="E227" s="88"/>
      <c r="FG227" s="92"/>
      <c r="FH227" s="92"/>
      <c r="FI227" s="92"/>
      <c r="FJ227" s="92"/>
      <c r="FK227" s="92"/>
      <c r="FL227" s="92"/>
      <c r="FM227" s="92"/>
      <c r="FN227" s="92"/>
      <c r="FO227" s="92"/>
    </row>
    <row r="228" s="57" customFormat="1" ht="15" spans="1:171">
      <c r="A228" s="85">
        <v>2013815</v>
      </c>
      <c r="B228" s="86" t="s">
        <v>270</v>
      </c>
      <c r="C228" s="87">
        <v>0</v>
      </c>
      <c r="D228" s="87">
        <v>0</v>
      </c>
      <c r="E228" s="88"/>
      <c r="FG228" s="92"/>
      <c r="FH228" s="92"/>
      <c r="FI228" s="92"/>
      <c r="FJ228" s="92"/>
      <c r="FK228" s="92"/>
      <c r="FL228" s="92"/>
      <c r="FM228" s="92"/>
      <c r="FN228" s="92"/>
      <c r="FO228" s="92"/>
    </row>
    <row r="229" s="57" customFormat="1" ht="15" spans="1:171">
      <c r="A229" s="85">
        <v>2013816</v>
      </c>
      <c r="B229" s="86" t="s">
        <v>271</v>
      </c>
      <c r="C229" s="87">
        <v>24</v>
      </c>
      <c r="D229" s="87">
        <v>22</v>
      </c>
      <c r="E229" s="88">
        <f t="shared" ref="E229:E234" si="22">SUM(D229/C229)</f>
        <v>0.916666666666667</v>
      </c>
      <c r="FG229" s="92"/>
      <c r="FH229" s="92"/>
      <c r="FI229" s="92"/>
      <c r="FJ229" s="92"/>
      <c r="FK229" s="92"/>
      <c r="FL229" s="92"/>
      <c r="FM229" s="92"/>
      <c r="FN229" s="92"/>
      <c r="FO229" s="92"/>
    </row>
    <row r="230" s="57" customFormat="1" ht="15" spans="1:171">
      <c r="A230" s="85">
        <v>2013850</v>
      </c>
      <c r="B230" s="86" t="s">
        <v>160</v>
      </c>
      <c r="C230" s="87">
        <v>0</v>
      </c>
      <c r="D230" s="87">
        <v>0</v>
      </c>
      <c r="E230" s="88"/>
      <c r="FG230" s="92"/>
      <c r="FH230" s="92"/>
      <c r="FI230" s="92"/>
      <c r="FJ230" s="92"/>
      <c r="FK230" s="92"/>
      <c r="FL230" s="92"/>
      <c r="FM230" s="92"/>
      <c r="FN230" s="92"/>
      <c r="FO230" s="92"/>
    </row>
    <row r="231" s="57" customFormat="1" ht="15" spans="1:171">
      <c r="A231" s="85">
        <v>2013899</v>
      </c>
      <c r="B231" s="86" t="s">
        <v>272</v>
      </c>
      <c r="C231" s="87">
        <v>138</v>
      </c>
      <c r="D231" s="87">
        <v>120</v>
      </c>
      <c r="E231" s="88">
        <f t="shared" si="22"/>
        <v>0.869565217391304</v>
      </c>
      <c r="FG231" s="92"/>
      <c r="FH231" s="92"/>
      <c r="FI231" s="92"/>
      <c r="FJ231" s="92"/>
      <c r="FK231" s="92"/>
      <c r="FL231" s="92"/>
      <c r="FM231" s="92"/>
      <c r="FN231" s="92"/>
      <c r="FO231" s="92"/>
    </row>
    <row r="232" s="57" customFormat="1" ht="15" spans="1:171">
      <c r="A232" s="81">
        <v>20139</v>
      </c>
      <c r="B232" s="82" t="s">
        <v>273</v>
      </c>
      <c r="C232" s="83">
        <f>SUM(C233:C238)</f>
        <v>50</v>
      </c>
      <c r="D232" s="83">
        <f>SUM(D233:D238)</f>
        <v>43</v>
      </c>
      <c r="E232" s="84">
        <f t="shared" si="22"/>
        <v>0.86</v>
      </c>
      <c r="FG232" s="92"/>
      <c r="FH232" s="92"/>
      <c r="FI232" s="92"/>
      <c r="FJ232" s="92"/>
      <c r="FK232" s="92"/>
      <c r="FL232" s="92"/>
      <c r="FM232" s="92"/>
      <c r="FN232" s="92"/>
      <c r="FO232" s="92"/>
    </row>
    <row r="233" s="57" customFormat="1" ht="15" spans="1:171">
      <c r="A233" s="85">
        <v>2013901</v>
      </c>
      <c r="B233" s="86" t="s">
        <v>151</v>
      </c>
      <c r="C233" s="87">
        <v>12</v>
      </c>
      <c r="D233" s="87">
        <v>13</v>
      </c>
      <c r="E233" s="88">
        <f t="shared" si="22"/>
        <v>1.08333333333333</v>
      </c>
      <c r="FG233" s="92"/>
      <c r="FH233" s="92"/>
      <c r="FI233" s="92"/>
      <c r="FJ233" s="92"/>
      <c r="FK233" s="92"/>
      <c r="FL233" s="92"/>
      <c r="FM233" s="92"/>
      <c r="FN233" s="92"/>
      <c r="FO233" s="92"/>
    </row>
    <row r="234" s="57" customFormat="1" ht="15" spans="1:171">
      <c r="A234" s="85">
        <v>2013902</v>
      </c>
      <c r="B234" s="86" t="s">
        <v>152</v>
      </c>
      <c r="C234" s="87">
        <v>38</v>
      </c>
      <c r="D234" s="87">
        <v>30</v>
      </c>
      <c r="E234" s="88">
        <f t="shared" si="22"/>
        <v>0.789473684210526</v>
      </c>
      <c r="FG234" s="92"/>
      <c r="FH234" s="92"/>
      <c r="FI234" s="92"/>
      <c r="FJ234" s="92"/>
      <c r="FK234" s="92"/>
      <c r="FL234" s="92"/>
      <c r="FM234" s="92"/>
      <c r="FN234" s="92"/>
      <c r="FO234" s="92"/>
    </row>
    <row r="235" s="57" customFormat="1" ht="15" spans="1:171">
      <c r="A235" s="85">
        <v>2013903</v>
      </c>
      <c r="B235" s="86" t="s">
        <v>153</v>
      </c>
      <c r="C235" s="87">
        <v>0</v>
      </c>
      <c r="D235" s="87">
        <v>0</v>
      </c>
      <c r="E235" s="88"/>
      <c r="FG235" s="92"/>
      <c r="FH235" s="92"/>
      <c r="FI235" s="92"/>
      <c r="FJ235" s="92"/>
      <c r="FK235" s="92"/>
      <c r="FL235" s="92"/>
      <c r="FM235" s="92"/>
      <c r="FN235" s="92"/>
      <c r="FO235" s="92"/>
    </row>
    <row r="236" s="57" customFormat="1" ht="15" spans="1:171">
      <c r="A236" s="85">
        <v>2013904</v>
      </c>
      <c r="B236" s="86" t="s">
        <v>245</v>
      </c>
      <c r="C236" s="87">
        <v>0</v>
      </c>
      <c r="D236" s="87">
        <v>0</v>
      </c>
      <c r="E236" s="88"/>
      <c r="FG236" s="92"/>
      <c r="FH236" s="92"/>
      <c r="FI236" s="92"/>
      <c r="FJ236" s="92"/>
      <c r="FK236" s="92"/>
      <c r="FL236" s="92"/>
      <c r="FM236" s="92"/>
      <c r="FN236" s="92"/>
      <c r="FO236" s="92"/>
    </row>
    <row r="237" s="57" customFormat="1" ht="15" spans="1:171">
      <c r="A237" s="85">
        <v>2013950</v>
      </c>
      <c r="B237" s="86" t="s">
        <v>160</v>
      </c>
      <c r="C237" s="87">
        <v>0</v>
      </c>
      <c r="D237" s="87">
        <v>0</v>
      </c>
      <c r="E237" s="88"/>
      <c r="FG237" s="92"/>
      <c r="FH237" s="92"/>
      <c r="FI237" s="92"/>
      <c r="FJ237" s="92"/>
      <c r="FK237" s="92"/>
      <c r="FL237" s="92"/>
      <c r="FM237" s="92"/>
      <c r="FN237" s="92"/>
      <c r="FO237" s="92"/>
    </row>
    <row r="238" s="57" customFormat="1" ht="15" spans="1:171">
      <c r="A238" s="85">
        <v>2013999</v>
      </c>
      <c r="B238" s="86" t="s">
        <v>274</v>
      </c>
      <c r="C238" s="87">
        <v>0</v>
      </c>
      <c r="D238" s="87">
        <v>0</v>
      </c>
      <c r="E238" s="88"/>
      <c r="FG238" s="92"/>
      <c r="FH238" s="92"/>
      <c r="FI238" s="92"/>
      <c r="FJ238" s="92"/>
      <c r="FK238" s="92"/>
      <c r="FL238" s="92"/>
      <c r="FM238" s="92"/>
      <c r="FN238" s="92"/>
      <c r="FO238" s="92"/>
    </row>
    <row r="239" s="57" customFormat="1" ht="15" spans="1:171">
      <c r="A239" s="81">
        <v>20140</v>
      </c>
      <c r="B239" s="82" t="s">
        <v>275</v>
      </c>
      <c r="C239" s="83">
        <f>SUM(C240:C245)</f>
        <v>241</v>
      </c>
      <c r="D239" s="83">
        <f>SUM(D240:D245)</f>
        <v>215</v>
      </c>
      <c r="E239" s="84">
        <f t="shared" ref="E239:E243" si="23">SUM(D239/C239)</f>
        <v>0.892116182572614</v>
      </c>
      <c r="FG239" s="92"/>
      <c r="FH239" s="92"/>
      <c r="FI239" s="92"/>
      <c r="FJ239" s="92"/>
      <c r="FK239" s="92"/>
      <c r="FL239" s="92"/>
      <c r="FM239" s="92"/>
      <c r="FN239" s="92"/>
      <c r="FO239" s="92"/>
    </row>
    <row r="240" s="57" customFormat="1" ht="15" spans="1:171">
      <c r="A240" s="85">
        <v>2014001</v>
      </c>
      <c r="B240" s="86" t="s">
        <v>151</v>
      </c>
      <c r="C240" s="87">
        <v>0</v>
      </c>
      <c r="D240" s="87">
        <v>0</v>
      </c>
      <c r="E240" s="88"/>
      <c r="FG240" s="92"/>
      <c r="FH240" s="92"/>
      <c r="FI240" s="92"/>
      <c r="FJ240" s="92"/>
      <c r="FK240" s="92"/>
      <c r="FL240" s="92"/>
      <c r="FM240" s="92"/>
      <c r="FN240" s="92"/>
      <c r="FO240" s="92"/>
    </row>
    <row r="241" s="57" customFormat="1" ht="15" spans="1:171">
      <c r="A241" s="85">
        <v>2014002</v>
      </c>
      <c r="B241" s="86" t="s">
        <v>152</v>
      </c>
      <c r="C241" s="87">
        <v>27</v>
      </c>
      <c r="D241" s="87">
        <v>25</v>
      </c>
      <c r="E241" s="88">
        <f t="shared" si="23"/>
        <v>0.925925925925926</v>
      </c>
      <c r="FG241" s="92"/>
      <c r="FH241" s="92"/>
      <c r="FI241" s="92"/>
      <c r="FJ241" s="92"/>
      <c r="FK241" s="92"/>
      <c r="FL241" s="92"/>
      <c r="FM241" s="92"/>
      <c r="FN241" s="92"/>
      <c r="FO241" s="92"/>
    </row>
    <row r="242" s="57" customFormat="1" ht="15" spans="1:171">
      <c r="A242" s="85">
        <v>2014003</v>
      </c>
      <c r="B242" s="86" t="s">
        <v>153</v>
      </c>
      <c r="C242" s="87">
        <v>0</v>
      </c>
      <c r="D242" s="87">
        <v>0</v>
      </c>
      <c r="E242" s="88"/>
      <c r="FG242" s="92"/>
      <c r="FH242" s="92"/>
      <c r="FI242" s="92"/>
      <c r="FJ242" s="92"/>
      <c r="FK242" s="92"/>
      <c r="FL242" s="92"/>
      <c r="FM242" s="92"/>
      <c r="FN242" s="92"/>
      <c r="FO242" s="92"/>
    </row>
    <row r="243" s="57" customFormat="1" ht="15" spans="1:171">
      <c r="A243" s="85">
        <v>2014004</v>
      </c>
      <c r="B243" s="86" t="s">
        <v>276</v>
      </c>
      <c r="C243" s="87">
        <v>170</v>
      </c>
      <c r="D243" s="87">
        <v>150</v>
      </c>
      <c r="E243" s="88">
        <f t="shared" si="23"/>
        <v>0.882352941176471</v>
      </c>
      <c r="FG243" s="92"/>
      <c r="FH243" s="92"/>
      <c r="FI243" s="92"/>
      <c r="FJ243" s="92"/>
      <c r="FK243" s="92"/>
      <c r="FL243" s="92"/>
      <c r="FM243" s="92"/>
      <c r="FN243" s="92"/>
      <c r="FO243" s="92"/>
    </row>
    <row r="244" s="57" customFormat="1" ht="15" spans="1:171">
      <c r="A244" s="85">
        <v>2014050</v>
      </c>
      <c r="B244" s="86" t="s">
        <v>160</v>
      </c>
      <c r="C244" s="87"/>
      <c r="D244" s="87"/>
      <c r="E244" s="88"/>
      <c r="FG244" s="92"/>
      <c r="FH244" s="92"/>
      <c r="FI244" s="92"/>
      <c r="FJ244" s="92"/>
      <c r="FK244" s="92"/>
      <c r="FL244" s="92"/>
      <c r="FM244" s="92"/>
      <c r="FN244" s="92"/>
      <c r="FO244" s="92"/>
    </row>
    <row r="245" s="57" customFormat="1" ht="15" spans="1:171">
      <c r="A245" s="85">
        <v>2014099</v>
      </c>
      <c r="B245" s="89" t="s">
        <v>277</v>
      </c>
      <c r="C245" s="87">
        <v>44</v>
      </c>
      <c r="D245" s="87">
        <v>40</v>
      </c>
      <c r="E245" s="88">
        <f>SUM(D245/C245)</f>
        <v>0.909090909090909</v>
      </c>
      <c r="FG245" s="92"/>
      <c r="FH245" s="92"/>
      <c r="FI245" s="92"/>
      <c r="FJ245" s="92"/>
      <c r="FK245" s="92"/>
      <c r="FL245" s="92"/>
      <c r="FM245" s="92"/>
      <c r="FN245" s="92"/>
      <c r="FO245" s="92"/>
    </row>
    <row r="246" s="57" customFormat="1" ht="15" spans="1:171">
      <c r="A246" s="81">
        <v>20141</v>
      </c>
      <c r="B246" s="82" t="s">
        <v>278</v>
      </c>
      <c r="C246" s="83">
        <v>0</v>
      </c>
      <c r="D246" s="94">
        <v>0</v>
      </c>
      <c r="E246" s="84"/>
      <c r="FG246" s="92"/>
      <c r="FH246" s="92"/>
      <c r="FI246" s="92"/>
      <c r="FJ246" s="92"/>
      <c r="FK246" s="92"/>
      <c r="FL246" s="92"/>
      <c r="FM246" s="92"/>
      <c r="FN246" s="92"/>
      <c r="FO246" s="92"/>
    </row>
    <row r="247" s="57" customFormat="1" ht="15" spans="1:171">
      <c r="A247" s="85">
        <v>2014101</v>
      </c>
      <c r="B247" s="89" t="s">
        <v>151</v>
      </c>
      <c r="C247" s="87"/>
      <c r="D247" s="87"/>
      <c r="E247" s="88"/>
      <c r="FG247" s="92"/>
      <c r="FH247" s="92"/>
      <c r="FI247" s="92"/>
      <c r="FJ247" s="92"/>
      <c r="FK247" s="92"/>
      <c r="FL247" s="92"/>
      <c r="FM247" s="92"/>
      <c r="FN247" s="92"/>
      <c r="FO247" s="92"/>
    </row>
    <row r="248" s="57" customFormat="1" ht="15" spans="1:171">
      <c r="A248" s="85">
        <v>2014102</v>
      </c>
      <c r="B248" s="86" t="s">
        <v>152</v>
      </c>
      <c r="C248" s="87"/>
      <c r="D248" s="87"/>
      <c r="E248" s="88"/>
      <c r="FG248" s="92"/>
      <c r="FH248" s="92"/>
      <c r="FI248" s="92"/>
      <c r="FJ248" s="92"/>
      <c r="FK248" s="92"/>
      <c r="FL248" s="92"/>
      <c r="FM248" s="92"/>
      <c r="FN248" s="92"/>
      <c r="FO248" s="92"/>
    </row>
    <row r="249" s="57" customFormat="1" ht="15" spans="1:171">
      <c r="A249" s="85">
        <v>2014103</v>
      </c>
      <c r="B249" s="86" t="s">
        <v>153</v>
      </c>
      <c r="C249" s="87"/>
      <c r="D249" s="87"/>
      <c r="E249" s="88"/>
      <c r="FG249" s="92"/>
      <c r="FH249" s="92"/>
      <c r="FI249" s="92"/>
      <c r="FJ249" s="92"/>
      <c r="FK249" s="92"/>
      <c r="FL249" s="92"/>
      <c r="FM249" s="92"/>
      <c r="FN249" s="92"/>
      <c r="FO249" s="92"/>
    </row>
    <row r="250" s="57" customFormat="1" ht="15" spans="1:171">
      <c r="A250" s="85">
        <v>2014150</v>
      </c>
      <c r="B250" s="86" t="s">
        <v>160</v>
      </c>
      <c r="C250" s="87"/>
      <c r="D250" s="87"/>
      <c r="E250" s="88"/>
      <c r="FG250" s="92"/>
      <c r="FH250" s="92"/>
      <c r="FI250" s="92"/>
      <c r="FJ250" s="92"/>
      <c r="FK250" s="92"/>
      <c r="FL250" s="92"/>
      <c r="FM250" s="92"/>
      <c r="FN250" s="92"/>
      <c r="FO250" s="92"/>
    </row>
    <row r="251" s="57" customFormat="1" ht="15" spans="1:171">
      <c r="A251" s="85">
        <v>2014199</v>
      </c>
      <c r="B251" s="86" t="s">
        <v>279</v>
      </c>
      <c r="C251" s="87"/>
      <c r="D251" s="87"/>
      <c r="E251" s="88"/>
      <c r="FG251" s="92"/>
      <c r="FH251" s="92"/>
      <c r="FI251" s="92"/>
      <c r="FJ251" s="92"/>
      <c r="FK251" s="92"/>
      <c r="FL251" s="92"/>
      <c r="FM251" s="92"/>
      <c r="FN251" s="92"/>
      <c r="FO251" s="92"/>
    </row>
    <row r="252" s="57" customFormat="1" ht="15" spans="1:171">
      <c r="A252" s="95">
        <v>20199</v>
      </c>
      <c r="B252" s="96" t="s">
        <v>280</v>
      </c>
      <c r="C252" s="97">
        <v>0</v>
      </c>
      <c r="D252" s="97">
        <v>0</v>
      </c>
      <c r="E252" s="88"/>
      <c r="FG252" s="92"/>
      <c r="FH252" s="92"/>
      <c r="FI252" s="92"/>
      <c r="FJ252" s="92"/>
      <c r="FK252" s="92"/>
      <c r="FL252" s="92"/>
      <c r="FM252" s="92"/>
      <c r="FN252" s="92"/>
      <c r="FO252" s="92"/>
    </row>
    <row r="253" s="57" customFormat="1" ht="15" spans="1:171">
      <c r="A253" s="85">
        <v>2019901</v>
      </c>
      <c r="B253" s="86" t="s">
        <v>281</v>
      </c>
      <c r="C253" s="87">
        <v>0</v>
      </c>
      <c r="D253" s="87">
        <v>0</v>
      </c>
      <c r="E253" s="88"/>
      <c r="FG253" s="92"/>
      <c r="FH253" s="92"/>
      <c r="FI253" s="92"/>
      <c r="FJ253" s="92"/>
      <c r="FK253" s="92"/>
      <c r="FL253" s="92"/>
      <c r="FM253" s="92"/>
      <c r="FN253" s="92"/>
      <c r="FO253" s="92"/>
    </row>
    <row r="254" s="57" customFormat="1" ht="15" spans="1:171">
      <c r="A254" s="85">
        <v>2019999</v>
      </c>
      <c r="B254" s="86" t="s">
        <v>280</v>
      </c>
      <c r="C254" s="87">
        <v>0</v>
      </c>
      <c r="D254" s="87">
        <v>0</v>
      </c>
      <c r="E254" s="88"/>
      <c r="FG254" s="92"/>
      <c r="FH254" s="92"/>
      <c r="FI254" s="92"/>
      <c r="FJ254" s="92"/>
      <c r="FK254" s="92"/>
      <c r="FL254" s="92"/>
      <c r="FM254" s="92"/>
      <c r="FN254" s="92"/>
      <c r="FO254" s="92"/>
    </row>
    <row r="255" s="57" customFormat="1" ht="15" spans="1:171">
      <c r="A255" s="77">
        <v>202</v>
      </c>
      <c r="B255" s="98" t="s">
        <v>282</v>
      </c>
      <c r="C255" s="79">
        <v>0</v>
      </c>
      <c r="D255" s="79">
        <v>0</v>
      </c>
      <c r="E255" s="80"/>
      <c r="FG255" s="92"/>
      <c r="FH255" s="92"/>
      <c r="FI255" s="92"/>
      <c r="FJ255" s="92"/>
      <c r="FK255" s="92"/>
      <c r="FL255" s="92"/>
      <c r="FM255" s="92"/>
      <c r="FN255" s="92"/>
      <c r="FO255" s="92"/>
    </row>
    <row r="256" s="57" customFormat="1" ht="15" spans="1:171">
      <c r="A256" s="81">
        <v>20201</v>
      </c>
      <c r="B256" s="82" t="s">
        <v>283</v>
      </c>
      <c r="C256" s="83">
        <v>0</v>
      </c>
      <c r="D256" s="94">
        <v>0</v>
      </c>
      <c r="E256" s="84"/>
      <c r="FG256" s="92"/>
      <c r="FH256" s="92"/>
      <c r="FI256" s="92"/>
      <c r="FJ256" s="92"/>
      <c r="FK256" s="92"/>
      <c r="FL256" s="92"/>
      <c r="FM256" s="92"/>
      <c r="FN256" s="92"/>
      <c r="FO256" s="92"/>
    </row>
    <row r="257" s="57" customFormat="1" ht="15" spans="1:171">
      <c r="A257" s="85">
        <v>2020101</v>
      </c>
      <c r="B257" s="86" t="s">
        <v>151</v>
      </c>
      <c r="C257" s="87">
        <v>0</v>
      </c>
      <c r="D257" s="87">
        <v>0</v>
      </c>
      <c r="E257" s="88"/>
      <c r="FG257" s="92"/>
      <c r="FH257" s="92"/>
      <c r="FI257" s="92"/>
      <c r="FJ257" s="92"/>
      <c r="FK257" s="92"/>
      <c r="FL257" s="92"/>
      <c r="FM257" s="92"/>
      <c r="FN257" s="92"/>
      <c r="FO257" s="92"/>
    </row>
    <row r="258" s="57" customFormat="1" ht="15" spans="1:171">
      <c r="A258" s="85">
        <v>2020102</v>
      </c>
      <c r="B258" s="90" t="s">
        <v>152</v>
      </c>
      <c r="C258" s="87">
        <v>0</v>
      </c>
      <c r="D258" s="87">
        <v>0</v>
      </c>
      <c r="E258" s="88"/>
      <c r="FG258" s="92"/>
      <c r="FH258" s="92"/>
      <c r="FI258" s="92"/>
      <c r="FJ258" s="92"/>
      <c r="FK258" s="92"/>
      <c r="FL258" s="92"/>
      <c r="FM258" s="92"/>
      <c r="FN258" s="92"/>
      <c r="FO258" s="92"/>
    </row>
    <row r="259" s="57" customFormat="1" ht="15" spans="1:171">
      <c r="A259" s="85">
        <v>2020103</v>
      </c>
      <c r="B259" s="90" t="s">
        <v>153</v>
      </c>
      <c r="C259" s="87">
        <v>0</v>
      </c>
      <c r="D259" s="87">
        <v>0</v>
      </c>
      <c r="E259" s="88"/>
      <c r="FG259" s="92"/>
      <c r="FH259" s="92"/>
      <c r="FI259" s="92"/>
      <c r="FJ259" s="92"/>
      <c r="FK259" s="92"/>
      <c r="FL259" s="92"/>
      <c r="FM259" s="92"/>
      <c r="FN259" s="92"/>
      <c r="FO259" s="92"/>
    </row>
    <row r="260" s="57" customFormat="1" ht="15" spans="1:171">
      <c r="A260" s="85">
        <v>2020104</v>
      </c>
      <c r="B260" s="90" t="s">
        <v>245</v>
      </c>
      <c r="C260" s="87">
        <v>0</v>
      </c>
      <c r="D260" s="87">
        <v>0</v>
      </c>
      <c r="E260" s="88"/>
      <c r="FG260" s="92"/>
      <c r="FH260" s="92"/>
      <c r="FI260" s="92"/>
      <c r="FJ260" s="92"/>
      <c r="FK260" s="92"/>
      <c r="FL260" s="92"/>
      <c r="FM260" s="92"/>
      <c r="FN260" s="92"/>
      <c r="FO260" s="92"/>
    </row>
    <row r="261" s="57" customFormat="1" ht="15" spans="1:171">
      <c r="A261" s="85">
        <v>2020150</v>
      </c>
      <c r="B261" s="90" t="s">
        <v>160</v>
      </c>
      <c r="C261" s="87">
        <v>0</v>
      </c>
      <c r="D261" s="87">
        <v>0</v>
      </c>
      <c r="E261" s="88"/>
      <c r="FG261" s="92"/>
      <c r="FH261" s="92"/>
      <c r="FI261" s="92"/>
      <c r="FJ261" s="92"/>
      <c r="FK261" s="92"/>
      <c r="FL261" s="92"/>
      <c r="FM261" s="92"/>
      <c r="FN261" s="92"/>
      <c r="FO261" s="92"/>
    </row>
    <row r="262" s="57" customFormat="1" ht="15" spans="1:171">
      <c r="A262" s="85">
        <v>2020199</v>
      </c>
      <c r="B262" s="90" t="s">
        <v>284</v>
      </c>
      <c r="C262" s="87">
        <v>0</v>
      </c>
      <c r="D262" s="87">
        <v>0</v>
      </c>
      <c r="E262" s="88"/>
      <c r="FG262" s="92"/>
      <c r="FH262" s="92"/>
      <c r="FI262" s="92"/>
      <c r="FJ262" s="92"/>
      <c r="FK262" s="92"/>
      <c r="FL262" s="92"/>
      <c r="FM262" s="92"/>
      <c r="FN262" s="92"/>
      <c r="FO262" s="92"/>
    </row>
    <row r="263" s="57" customFormat="1" ht="15" spans="1:171">
      <c r="A263" s="81">
        <v>20202</v>
      </c>
      <c r="B263" s="82" t="s">
        <v>285</v>
      </c>
      <c r="C263" s="83">
        <v>0</v>
      </c>
      <c r="D263" s="94">
        <v>0</v>
      </c>
      <c r="E263" s="84"/>
      <c r="FG263" s="92"/>
      <c r="FH263" s="92"/>
      <c r="FI263" s="92"/>
      <c r="FJ263" s="92"/>
      <c r="FK263" s="92"/>
      <c r="FL263" s="92"/>
      <c r="FM263" s="92"/>
      <c r="FN263" s="92"/>
      <c r="FO263" s="92"/>
    </row>
    <row r="264" s="57" customFormat="1" ht="15" spans="1:171">
      <c r="A264" s="85">
        <v>2020201</v>
      </c>
      <c r="B264" s="90" t="s">
        <v>286</v>
      </c>
      <c r="C264" s="87">
        <v>0</v>
      </c>
      <c r="D264" s="87">
        <v>0</v>
      </c>
      <c r="E264" s="88"/>
      <c r="FG264" s="92"/>
      <c r="FH264" s="92"/>
      <c r="FI264" s="92"/>
      <c r="FJ264" s="92"/>
      <c r="FK264" s="92"/>
      <c r="FL264" s="92"/>
      <c r="FM264" s="92"/>
      <c r="FN264" s="92"/>
      <c r="FO264" s="92"/>
    </row>
    <row r="265" s="57" customFormat="1" ht="15" spans="1:171">
      <c r="A265" s="85">
        <v>2020202</v>
      </c>
      <c r="B265" s="90" t="s">
        <v>287</v>
      </c>
      <c r="C265" s="87">
        <v>0</v>
      </c>
      <c r="D265" s="87">
        <v>0</v>
      </c>
      <c r="E265" s="88"/>
      <c r="FG265" s="92"/>
      <c r="FH265" s="92"/>
      <c r="FI265" s="92"/>
      <c r="FJ265" s="92"/>
      <c r="FK265" s="92"/>
      <c r="FL265" s="92"/>
      <c r="FM265" s="92"/>
      <c r="FN265" s="92"/>
      <c r="FO265" s="92"/>
    </row>
    <row r="266" s="57" customFormat="1" ht="15" spans="1:171">
      <c r="A266" s="81">
        <v>20203</v>
      </c>
      <c r="B266" s="82" t="s">
        <v>288</v>
      </c>
      <c r="C266" s="83">
        <v>0</v>
      </c>
      <c r="D266" s="94">
        <v>0</v>
      </c>
      <c r="E266" s="84"/>
      <c r="FG266" s="92"/>
      <c r="FH266" s="92"/>
      <c r="FI266" s="92"/>
      <c r="FJ266" s="92"/>
      <c r="FK266" s="92"/>
      <c r="FL266" s="92"/>
      <c r="FM266" s="92"/>
      <c r="FN266" s="92"/>
      <c r="FO266" s="92"/>
    </row>
    <row r="267" s="57" customFormat="1" ht="15" spans="1:171">
      <c r="A267" s="85">
        <v>2020304</v>
      </c>
      <c r="B267" s="89" t="s">
        <v>289</v>
      </c>
      <c r="C267" s="87">
        <v>0</v>
      </c>
      <c r="D267" s="87">
        <v>0</v>
      </c>
      <c r="E267" s="88"/>
      <c r="FG267" s="92"/>
      <c r="FH267" s="92"/>
      <c r="FI267" s="92"/>
      <c r="FJ267" s="92"/>
      <c r="FK267" s="92"/>
      <c r="FL267" s="92"/>
      <c r="FM267" s="92"/>
      <c r="FN267" s="92"/>
      <c r="FO267" s="92"/>
    </row>
    <row r="268" s="57" customFormat="1" ht="15" spans="1:171">
      <c r="A268" s="85">
        <v>2020306</v>
      </c>
      <c r="B268" s="86" t="s">
        <v>288</v>
      </c>
      <c r="C268" s="87">
        <v>0</v>
      </c>
      <c r="D268" s="87">
        <v>0</v>
      </c>
      <c r="E268" s="88"/>
      <c r="FG268" s="92"/>
      <c r="FH268" s="92"/>
      <c r="FI268" s="92"/>
      <c r="FJ268" s="92"/>
      <c r="FK268" s="92"/>
      <c r="FL268" s="92"/>
      <c r="FM268" s="92"/>
      <c r="FN268" s="92"/>
      <c r="FO268" s="92"/>
    </row>
    <row r="269" s="57" customFormat="1" ht="15" spans="1:171">
      <c r="A269" s="81">
        <v>20204</v>
      </c>
      <c r="B269" s="82" t="s">
        <v>290</v>
      </c>
      <c r="C269" s="83">
        <v>0</v>
      </c>
      <c r="D269" s="94">
        <v>0</v>
      </c>
      <c r="E269" s="84"/>
      <c r="FG269" s="92"/>
      <c r="FH269" s="92"/>
      <c r="FI269" s="92"/>
      <c r="FJ269" s="92"/>
      <c r="FK269" s="92"/>
      <c r="FL269" s="92"/>
      <c r="FM269" s="92"/>
      <c r="FN269" s="92"/>
      <c r="FO269" s="92"/>
    </row>
    <row r="270" s="57" customFormat="1" ht="15" spans="1:171">
      <c r="A270" s="85">
        <v>2020401</v>
      </c>
      <c r="B270" s="86" t="s">
        <v>291</v>
      </c>
      <c r="C270" s="87">
        <v>0</v>
      </c>
      <c r="D270" s="87">
        <v>0</v>
      </c>
      <c r="E270" s="88"/>
      <c r="FG270" s="92"/>
      <c r="FH270" s="92"/>
      <c r="FI270" s="92"/>
      <c r="FJ270" s="92"/>
      <c r="FK270" s="92"/>
      <c r="FL270" s="92"/>
      <c r="FM270" s="92"/>
      <c r="FN270" s="92"/>
      <c r="FO270" s="92"/>
    </row>
    <row r="271" s="57" customFormat="1" ht="15" spans="1:171">
      <c r="A271" s="85">
        <v>2020402</v>
      </c>
      <c r="B271" s="86" t="s">
        <v>292</v>
      </c>
      <c r="C271" s="87">
        <v>0</v>
      </c>
      <c r="D271" s="87">
        <v>0</v>
      </c>
      <c r="E271" s="88"/>
      <c r="FG271" s="92"/>
      <c r="FH271" s="92"/>
      <c r="FI271" s="92"/>
      <c r="FJ271" s="92"/>
      <c r="FK271" s="92"/>
      <c r="FL271" s="92"/>
      <c r="FM271" s="92"/>
      <c r="FN271" s="92"/>
      <c r="FO271" s="92"/>
    </row>
    <row r="272" s="57" customFormat="1" ht="15" spans="1:171">
      <c r="A272" s="85">
        <v>2020403</v>
      </c>
      <c r="B272" s="89" t="s">
        <v>293</v>
      </c>
      <c r="C272" s="87">
        <v>0</v>
      </c>
      <c r="D272" s="87">
        <v>0</v>
      </c>
      <c r="E272" s="88"/>
      <c r="FG272" s="92"/>
      <c r="FH272" s="92"/>
      <c r="FI272" s="92"/>
      <c r="FJ272" s="92"/>
      <c r="FK272" s="92"/>
      <c r="FL272" s="92"/>
      <c r="FM272" s="92"/>
      <c r="FN272" s="92"/>
      <c r="FO272" s="92"/>
    </row>
    <row r="273" s="57" customFormat="1" ht="15" spans="1:171">
      <c r="A273" s="85">
        <v>2020404</v>
      </c>
      <c r="B273" s="89" t="s">
        <v>294</v>
      </c>
      <c r="C273" s="87">
        <v>0</v>
      </c>
      <c r="D273" s="87">
        <v>0</v>
      </c>
      <c r="E273" s="88"/>
      <c r="FG273" s="92"/>
      <c r="FH273" s="92"/>
      <c r="FI273" s="92"/>
      <c r="FJ273" s="92"/>
      <c r="FK273" s="92"/>
      <c r="FL273" s="92"/>
      <c r="FM273" s="92"/>
      <c r="FN273" s="92"/>
      <c r="FO273" s="92"/>
    </row>
    <row r="274" s="57" customFormat="1" ht="15" spans="1:171">
      <c r="A274" s="95">
        <v>2020499</v>
      </c>
      <c r="B274" s="93" t="s">
        <v>295</v>
      </c>
      <c r="C274" s="87">
        <v>0</v>
      </c>
      <c r="D274" s="87">
        <v>0</v>
      </c>
      <c r="E274" s="88"/>
      <c r="FG274" s="92"/>
      <c r="FH274" s="92"/>
      <c r="FI274" s="92"/>
      <c r="FJ274" s="92"/>
      <c r="FK274" s="92"/>
      <c r="FL274" s="92"/>
      <c r="FM274" s="92"/>
      <c r="FN274" s="92"/>
      <c r="FO274" s="92"/>
    </row>
    <row r="275" s="57" customFormat="1" ht="15" spans="1:171">
      <c r="A275" s="81">
        <v>20205</v>
      </c>
      <c r="B275" s="82" t="s">
        <v>296</v>
      </c>
      <c r="C275" s="83">
        <v>0</v>
      </c>
      <c r="D275" s="94">
        <v>0</v>
      </c>
      <c r="E275" s="84"/>
      <c r="FG275" s="92"/>
      <c r="FH275" s="92"/>
      <c r="FI275" s="92"/>
      <c r="FJ275" s="92"/>
      <c r="FK275" s="92"/>
      <c r="FL275" s="92"/>
      <c r="FM275" s="92"/>
      <c r="FN275" s="92"/>
      <c r="FO275" s="92"/>
    </row>
    <row r="276" s="57" customFormat="1" ht="15" spans="1:171">
      <c r="A276" s="85">
        <v>2020503</v>
      </c>
      <c r="B276" s="90" t="s">
        <v>297</v>
      </c>
      <c r="C276" s="87">
        <v>0</v>
      </c>
      <c r="D276" s="87">
        <v>0</v>
      </c>
      <c r="E276" s="88"/>
      <c r="FG276" s="92"/>
      <c r="FH276" s="92"/>
      <c r="FI276" s="92"/>
      <c r="FJ276" s="92"/>
      <c r="FK276" s="92"/>
      <c r="FL276" s="92"/>
      <c r="FM276" s="92"/>
      <c r="FN276" s="92"/>
      <c r="FO276" s="92"/>
    </row>
    <row r="277" s="57" customFormat="1" ht="15" spans="1:171">
      <c r="A277" s="85">
        <v>2020504</v>
      </c>
      <c r="B277" s="86" t="s">
        <v>298</v>
      </c>
      <c r="C277" s="87">
        <v>0</v>
      </c>
      <c r="D277" s="87">
        <v>0</v>
      </c>
      <c r="E277" s="88"/>
      <c r="FG277" s="92"/>
      <c r="FH277" s="92"/>
      <c r="FI277" s="92"/>
      <c r="FJ277" s="92"/>
      <c r="FK277" s="92"/>
      <c r="FL277" s="92"/>
      <c r="FM277" s="92"/>
      <c r="FN277" s="92"/>
      <c r="FO277" s="92"/>
    </row>
    <row r="278" s="57" customFormat="1" ht="15" spans="1:171">
      <c r="A278" s="85">
        <v>2020505</v>
      </c>
      <c r="B278" s="86" t="s">
        <v>299</v>
      </c>
      <c r="C278" s="87">
        <v>0</v>
      </c>
      <c r="D278" s="87">
        <v>0</v>
      </c>
      <c r="E278" s="88"/>
      <c r="FG278" s="92"/>
      <c r="FH278" s="92"/>
      <c r="FI278" s="92"/>
      <c r="FJ278" s="92"/>
      <c r="FK278" s="92"/>
      <c r="FL278" s="92"/>
      <c r="FM278" s="92"/>
      <c r="FN278" s="92"/>
      <c r="FO278" s="92"/>
    </row>
    <row r="279" s="57" customFormat="1" ht="15" spans="1:171">
      <c r="A279" s="85">
        <v>2020599</v>
      </c>
      <c r="B279" s="89" t="s">
        <v>300</v>
      </c>
      <c r="C279" s="87">
        <v>0</v>
      </c>
      <c r="D279" s="87">
        <v>0</v>
      </c>
      <c r="E279" s="88"/>
      <c r="FG279" s="92"/>
      <c r="FH279" s="92"/>
      <c r="FI279" s="92"/>
      <c r="FJ279" s="92"/>
      <c r="FK279" s="92"/>
      <c r="FL279" s="92"/>
      <c r="FM279" s="92"/>
      <c r="FN279" s="92"/>
      <c r="FO279" s="92"/>
    </row>
    <row r="280" s="57" customFormat="1" ht="15" spans="1:171">
      <c r="A280" s="81">
        <v>20206</v>
      </c>
      <c r="B280" s="82" t="s">
        <v>301</v>
      </c>
      <c r="C280" s="83">
        <v>0</v>
      </c>
      <c r="D280" s="94">
        <v>0</v>
      </c>
      <c r="E280" s="84"/>
      <c r="FG280" s="92"/>
      <c r="FH280" s="92"/>
      <c r="FI280" s="92"/>
      <c r="FJ280" s="92"/>
      <c r="FK280" s="92"/>
      <c r="FL280" s="92"/>
      <c r="FM280" s="92"/>
      <c r="FN280" s="92"/>
      <c r="FO280" s="92"/>
    </row>
    <row r="281" s="57" customFormat="1" ht="15" spans="1:171">
      <c r="A281" s="85">
        <v>2020601</v>
      </c>
      <c r="B281" s="89" t="s">
        <v>301</v>
      </c>
      <c r="C281" s="87">
        <v>0</v>
      </c>
      <c r="D281" s="87">
        <v>0</v>
      </c>
      <c r="E281" s="88"/>
      <c r="FG281" s="92"/>
      <c r="FH281" s="92"/>
      <c r="FI281" s="92"/>
      <c r="FJ281" s="92"/>
      <c r="FK281" s="92"/>
      <c r="FL281" s="92"/>
      <c r="FM281" s="92"/>
      <c r="FN281" s="92"/>
      <c r="FO281" s="92"/>
    </row>
    <row r="282" s="57" customFormat="1" ht="15" spans="1:171">
      <c r="A282" s="81">
        <v>20207</v>
      </c>
      <c r="B282" s="82" t="s">
        <v>302</v>
      </c>
      <c r="C282" s="83">
        <v>0</v>
      </c>
      <c r="D282" s="94">
        <v>0</v>
      </c>
      <c r="E282" s="84"/>
      <c r="FG282" s="92"/>
      <c r="FH282" s="92"/>
      <c r="FI282" s="92"/>
      <c r="FJ282" s="92"/>
      <c r="FK282" s="92"/>
      <c r="FL282" s="92"/>
      <c r="FM282" s="92"/>
      <c r="FN282" s="92"/>
      <c r="FO282" s="92"/>
    </row>
    <row r="283" s="57" customFormat="1" ht="15" spans="1:171">
      <c r="A283" s="85">
        <v>2020701</v>
      </c>
      <c r="B283" s="89" t="s">
        <v>303</v>
      </c>
      <c r="C283" s="87">
        <v>0</v>
      </c>
      <c r="D283" s="87">
        <v>0</v>
      </c>
      <c r="E283" s="88"/>
      <c r="FG283" s="92"/>
      <c r="FH283" s="92"/>
      <c r="FI283" s="92"/>
      <c r="FJ283" s="92"/>
      <c r="FK283" s="92"/>
      <c r="FL283" s="92"/>
      <c r="FM283" s="92"/>
      <c r="FN283" s="92"/>
      <c r="FO283" s="92"/>
    </row>
    <row r="284" s="57" customFormat="1" ht="15" spans="1:171">
      <c r="A284" s="85">
        <v>2020702</v>
      </c>
      <c r="B284" s="89" t="s">
        <v>304</v>
      </c>
      <c r="C284" s="87">
        <v>0</v>
      </c>
      <c r="D284" s="87">
        <v>0</v>
      </c>
      <c r="E284" s="88"/>
      <c r="FG284" s="92"/>
      <c r="FH284" s="92"/>
      <c r="FI284" s="92"/>
      <c r="FJ284" s="92"/>
      <c r="FK284" s="92"/>
      <c r="FL284" s="92"/>
      <c r="FM284" s="92"/>
      <c r="FN284" s="92"/>
      <c r="FO284" s="92"/>
    </row>
    <row r="285" s="57" customFormat="1" ht="15" spans="1:171">
      <c r="A285" s="85">
        <v>2020703</v>
      </c>
      <c r="B285" s="89" t="s">
        <v>305</v>
      </c>
      <c r="C285" s="87">
        <v>0</v>
      </c>
      <c r="D285" s="87">
        <v>0</v>
      </c>
      <c r="E285" s="88"/>
      <c r="FG285" s="92"/>
      <c r="FH285" s="92"/>
      <c r="FI285" s="92"/>
      <c r="FJ285" s="92"/>
      <c r="FK285" s="92"/>
      <c r="FL285" s="92"/>
      <c r="FM285" s="92"/>
      <c r="FN285" s="92"/>
      <c r="FO285" s="92"/>
    </row>
    <row r="286" s="57" customFormat="1" ht="15" spans="1:171">
      <c r="A286" s="85">
        <v>2020799</v>
      </c>
      <c r="B286" s="89" t="s">
        <v>306</v>
      </c>
      <c r="C286" s="87">
        <v>0</v>
      </c>
      <c r="D286" s="87">
        <v>0</v>
      </c>
      <c r="E286" s="88"/>
      <c r="FG286" s="92"/>
      <c r="FH286" s="92"/>
      <c r="FI286" s="92"/>
      <c r="FJ286" s="92"/>
      <c r="FK286" s="92"/>
      <c r="FL286" s="92"/>
      <c r="FM286" s="92"/>
      <c r="FN286" s="92"/>
      <c r="FO286" s="92"/>
    </row>
    <row r="287" s="57" customFormat="1" ht="15" spans="1:171">
      <c r="A287" s="81">
        <v>20208</v>
      </c>
      <c r="B287" s="82" t="s">
        <v>307</v>
      </c>
      <c r="C287" s="83">
        <v>0</v>
      </c>
      <c r="D287" s="94">
        <v>0</v>
      </c>
      <c r="E287" s="84"/>
      <c r="FG287" s="92"/>
      <c r="FH287" s="92"/>
      <c r="FI287" s="92"/>
      <c r="FJ287" s="92"/>
      <c r="FK287" s="92"/>
      <c r="FL287" s="92"/>
      <c r="FM287" s="92"/>
      <c r="FN287" s="92"/>
      <c r="FO287" s="92"/>
    </row>
    <row r="288" s="57" customFormat="1" ht="15" spans="1:171">
      <c r="A288" s="85">
        <v>2020801</v>
      </c>
      <c r="B288" s="89" t="s">
        <v>151</v>
      </c>
      <c r="C288" s="87">
        <v>0</v>
      </c>
      <c r="D288" s="87">
        <v>0</v>
      </c>
      <c r="E288" s="88"/>
      <c r="FG288" s="92"/>
      <c r="FH288" s="92"/>
      <c r="FI288" s="92"/>
      <c r="FJ288" s="92"/>
      <c r="FK288" s="92"/>
      <c r="FL288" s="92"/>
      <c r="FM288" s="92"/>
      <c r="FN288" s="92"/>
      <c r="FO288" s="92"/>
    </row>
    <row r="289" s="57" customFormat="1" ht="15" spans="1:171">
      <c r="A289" s="85">
        <v>2020802</v>
      </c>
      <c r="B289" s="89" t="s">
        <v>152</v>
      </c>
      <c r="C289" s="87">
        <v>0</v>
      </c>
      <c r="D289" s="87">
        <v>0</v>
      </c>
      <c r="E289" s="88"/>
      <c r="FG289" s="92"/>
      <c r="FH289" s="92"/>
      <c r="FI289" s="92"/>
      <c r="FJ289" s="92"/>
      <c r="FK289" s="92"/>
      <c r="FL289" s="92"/>
      <c r="FM289" s="92"/>
      <c r="FN289" s="92"/>
      <c r="FO289" s="92"/>
    </row>
    <row r="290" s="57" customFormat="1" ht="15" spans="1:171">
      <c r="A290" s="85">
        <v>2020803</v>
      </c>
      <c r="B290" s="86" t="s">
        <v>153</v>
      </c>
      <c r="C290" s="87">
        <v>0</v>
      </c>
      <c r="D290" s="87">
        <v>0</v>
      </c>
      <c r="E290" s="88"/>
      <c r="FG290" s="92"/>
      <c r="FH290" s="92"/>
      <c r="FI290" s="92"/>
      <c r="FJ290" s="92"/>
      <c r="FK290" s="92"/>
      <c r="FL290" s="92"/>
      <c r="FM290" s="92"/>
      <c r="FN290" s="92"/>
      <c r="FO290" s="92"/>
    </row>
    <row r="291" s="57" customFormat="1" ht="15" spans="1:171">
      <c r="A291" s="85">
        <v>2020850</v>
      </c>
      <c r="B291" s="86" t="s">
        <v>160</v>
      </c>
      <c r="C291" s="87">
        <v>0</v>
      </c>
      <c r="D291" s="87">
        <v>0</v>
      </c>
      <c r="E291" s="88"/>
      <c r="FG291" s="92"/>
      <c r="FH291" s="92"/>
      <c r="FI291" s="92"/>
      <c r="FJ291" s="92"/>
      <c r="FK291" s="92"/>
      <c r="FL291" s="92"/>
      <c r="FM291" s="92"/>
      <c r="FN291" s="92"/>
      <c r="FO291" s="92"/>
    </row>
    <row r="292" s="57" customFormat="1" ht="15" spans="1:171">
      <c r="A292" s="85">
        <v>2020899</v>
      </c>
      <c r="B292" s="89" t="s">
        <v>308</v>
      </c>
      <c r="C292" s="87">
        <v>0</v>
      </c>
      <c r="D292" s="87">
        <v>0</v>
      </c>
      <c r="E292" s="88"/>
      <c r="FG292" s="92"/>
      <c r="FH292" s="92"/>
      <c r="FI292" s="92"/>
      <c r="FJ292" s="92"/>
      <c r="FK292" s="92"/>
      <c r="FL292" s="92"/>
      <c r="FM292" s="92"/>
      <c r="FN292" s="92"/>
      <c r="FO292" s="92"/>
    </row>
    <row r="293" s="57" customFormat="1" ht="15" spans="1:171">
      <c r="A293" s="81">
        <v>20299</v>
      </c>
      <c r="B293" s="82" t="s">
        <v>309</v>
      </c>
      <c r="C293" s="83">
        <v>0</v>
      </c>
      <c r="D293" s="94">
        <v>0</v>
      </c>
      <c r="E293" s="84"/>
      <c r="FG293" s="92"/>
      <c r="FH293" s="92"/>
      <c r="FI293" s="92"/>
      <c r="FJ293" s="92"/>
      <c r="FK293" s="92"/>
      <c r="FL293" s="92"/>
      <c r="FM293" s="92"/>
      <c r="FN293" s="92"/>
      <c r="FO293" s="92"/>
    </row>
    <row r="294" s="57" customFormat="1" ht="15" spans="1:171">
      <c r="A294" s="85">
        <v>2029999</v>
      </c>
      <c r="B294" s="90" t="s">
        <v>309</v>
      </c>
      <c r="C294" s="87">
        <v>0</v>
      </c>
      <c r="D294" s="87">
        <v>0</v>
      </c>
      <c r="E294" s="88"/>
      <c r="FG294" s="92"/>
      <c r="FH294" s="92"/>
      <c r="FI294" s="92"/>
      <c r="FJ294" s="92"/>
      <c r="FK294" s="92"/>
      <c r="FL294" s="92"/>
      <c r="FM294" s="92"/>
      <c r="FN294" s="92"/>
      <c r="FO294" s="92"/>
    </row>
    <row r="295" s="57" customFormat="1" ht="15" spans="1:171">
      <c r="A295" s="77">
        <v>203</v>
      </c>
      <c r="B295" s="78" t="s">
        <v>310</v>
      </c>
      <c r="C295" s="79">
        <f>C296+C300+C302+C304</f>
        <v>6</v>
      </c>
      <c r="D295" s="79">
        <f>D296+D300+D302+D304</f>
        <v>0</v>
      </c>
      <c r="E295" s="80">
        <f>SUM(D295/C295)</f>
        <v>0</v>
      </c>
      <c r="FG295" s="92"/>
      <c r="FH295" s="92"/>
      <c r="FI295" s="92"/>
      <c r="FJ295" s="92"/>
      <c r="FK295" s="92"/>
      <c r="FL295" s="92"/>
      <c r="FM295" s="92"/>
      <c r="FN295" s="92"/>
      <c r="FO295" s="92"/>
    </row>
    <row r="296" s="57" customFormat="1" ht="15" spans="1:171">
      <c r="A296" s="81">
        <v>20301</v>
      </c>
      <c r="B296" s="82" t="s">
        <v>311</v>
      </c>
      <c r="C296" s="83">
        <v>0</v>
      </c>
      <c r="D296" s="94">
        <v>0</v>
      </c>
      <c r="E296" s="84"/>
      <c r="FG296" s="92"/>
      <c r="FH296" s="92"/>
      <c r="FI296" s="92"/>
      <c r="FJ296" s="92"/>
      <c r="FK296" s="92"/>
      <c r="FL296" s="92"/>
      <c r="FM296" s="92"/>
      <c r="FN296" s="92"/>
      <c r="FO296" s="92"/>
    </row>
    <row r="297" s="57" customFormat="1" ht="15" spans="1:171">
      <c r="A297" s="85">
        <v>2030101</v>
      </c>
      <c r="B297" s="86" t="s">
        <v>312</v>
      </c>
      <c r="C297" s="87">
        <v>0</v>
      </c>
      <c r="D297" s="87">
        <v>0</v>
      </c>
      <c r="E297" s="88"/>
      <c r="FG297" s="92"/>
      <c r="FH297" s="92"/>
      <c r="FI297" s="92"/>
      <c r="FJ297" s="92"/>
      <c r="FK297" s="92"/>
      <c r="FL297" s="92"/>
      <c r="FM297" s="92"/>
      <c r="FN297" s="92"/>
      <c r="FO297" s="92"/>
    </row>
    <row r="298" s="57" customFormat="1" ht="15" spans="1:171">
      <c r="A298" s="85">
        <v>2030102</v>
      </c>
      <c r="B298" s="86" t="s">
        <v>313</v>
      </c>
      <c r="C298" s="87">
        <v>0</v>
      </c>
      <c r="D298" s="87">
        <v>0</v>
      </c>
      <c r="E298" s="88"/>
      <c r="FG298" s="92"/>
      <c r="FH298" s="92"/>
      <c r="FI298" s="92"/>
      <c r="FJ298" s="92"/>
      <c r="FK298" s="92"/>
      <c r="FL298" s="92"/>
      <c r="FM298" s="92"/>
      <c r="FN298" s="92"/>
      <c r="FO298" s="92"/>
    </row>
    <row r="299" s="57" customFormat="1" ht="15" spans="1:171">
      <c r="A299" s="85">
        <v>2030199</v>
      </c>
      <c r="B299" s="86" t="s">
        <v>314</v>
      </c>
      <c r="C299" s="87">
        <v>0</v>
      </c>
      <c r="D299" s="87">
        <v>0</v>
      </c>
      <c r="E299" s="88"/>
      <c r="FG299" s="92"/>
      <c r="FH299" s="92"/>
      <c r="FI299" s="92"/>
      <c r="FJ299" s="92"/>
      <c r="FK299" s="92"/>
      <c r="FL299" s="92"/>
      <c r="FM299" s="92"/>
      <c r="FN299" s="92"/>
      <c r="FO299" s="92"/>
    </row>
    <row r="300" s="57" customFormat="1" ht="15" spans="1:171">
      <c r="A300" s="81">
        <v>20304</v>
      </c>
      <c r="B300" s="82" t="s">
        <v>315</v>
      </c>
      <c r="C300" s="83">
        <v>0</v>
      </c>
      <c r="D300" s="94">
        <v>0</v>
      </c>
      <c r="E300" s="84"/>
      <c r="FG300" s="92"/>
      <c r="FH300" s="92"/>
      <c r="FI300" s="92"/>
      <c r="FJ300" s="92"/>
      <c r="FK300" s="92"/>
      <c r="FL300" s="92"/>
      <c r="FM300" s="92"/>
      <c r="FN300" s="92"/>
      <c r="FO300" s="92"/>
    </row>
    <row r="301" s="57" customFormat="1" ht="15" spans="1:171">
      <c r="A301" s="85">
        <v>2030401</v>
      </c>
      <c r="B301" s="93" t="s">
        <v>315</v>
      </c>
      <c r="C301" s="87">
        <v>0</v>
      </c>
      <c r="D301" s="87">
        <v>0</v>
      </c>
      <c r="E301" s="88"/>
      <c r="FG301" s="92"/>
      <c r="FH301" s="92"/>
      <c r="FI301" s="92"/>
      <c r="FJ301" s="92"/>
      <c r="FK301" s="92"/>
      <c r="FL301" s="92"/>
      <c r="FM301" s="92"/>
      <c r="FN301" s="92"/>
      <c r="FO301" s="92"/>
    </row>
    <row r="302" s="57" customFormat="1" ht="15" spans="1:171">
      <c r="A302" s="81">
        <v>20305</v>
      </c>
      <c r="B302" s="82" t="s">
        <v>316</v>
      </c>
      <c r="C302" s="83">
        <v>0</v>
      </c>
      <c r="D302" s="94">
        <v>0</v>
      </c>
      <c r="E302" s="84"/>
      <c r="FG302" s="92"/>
      <c r="FH302" s="92"/>
      <c r="FI302" s="92"/>
      <c r="FJ302" s="92"/>
      <c r="FK302" s="92"/>
      <c r="FL302" s="92"/>
      <c r="FM302" s="92"/>
      <c r="FN302" s="92"/>
      <c r="FO302" s="92"/>
    </row>
    <row r="303" s="57" customFormat="1" ht="15" spans="1:171">
      <c r="A303" s="85">
        <v>2030501</v>
      </c>
      <c r="B303" s="89" t="s">
        <v>316</v>
      </c>
      <c r="C303" s="87">
        <v>0</v>
      </c>
      <c r="D303" s="87">
        <v>0</v>
      </c>
      <c r="E303" s="88"/>
      <c r="FG303" s="92"/>
      <c r="FH303" s="92"/>
      <c r="FI303" s="92"/>
      <c r="FJ303" s="92"/>
      <c r="FK303" s="92"/>
      <c r="FL303" s="92"/>
      <c r="FM303" s="92"/>
      <c r="FN303" s="92"/>
      <c r="FO303" s="92"/>
    </row>
    <row r="304" s="57" customFormat="1" ht="15" spans="1:171">
      <c r="A304" s="81">
        <v>20306</v>
      </c>
      <c r="B304" s="82" t="s">
        <v>317</v>
      </c>
      <c r="C304" s="83">
        <f>SUM(C305:C311)</f>
        <v>6</v>
      </c>
      <c r="D304" s="83">
        <f>SUM(D305:D311)</f>
        <v>0</v>
      </c>
      <c r="E304" s="84"/>
      <c r="FG304" s="92"/>
      <c r="FH304" s="92"/>
      <c r="FI304" s="92"/>
      <c r="FJ304" s="92"/>
      <c r="FK304" s="92"/>
      <c r="FL304" s="92"/>
      <c r="FM304" s="92"/>
      <c r="FN304" s="92"/>
      <c r="FO304" s="92"/>
    </row>
    <row r="305" s="57" customFormat="1" ht="15" spans="1:171">
      <c r="A305" s="85">
        <v>2030601</v>
      </c>
      <c r="B305" s="89" t="s">
        <v>318</v>
      </c>
      <c r="C305" s="87">
        <v>0</v>
      </c>
      <c r="D305" s="87">
        <v>0</v>
      </c>
      <c r="E305" s="88"/>
      <c r="FG305" s="92"/>
      <c r="FH305" s="92"/>
      <c r="FI305" s="92"/>
      <c r="FJ305" s="92"/>
      <c r="FK305" s="92"/>
      <c r="FL305" s="92"/>
      <c r="FM305" s="92"/>
      <c r="FN305" s="92"/>
      <c r="FO305" s="92"/>
    </row>
    <row r="306" s="57" customFormat="1" ht="15" spans="1:171">
      <c r="A306" s="85">
        <v>2030602</v>
      </c>
      <c r="B306" s="89" t="s">
        <v>319</v>
      </c>
      <c r="C306" s="87">
        <v>0</v>
      </c>
      <c r="D306" s="87">
        <v>0</v>
      </c>
      <c r="E306" s="88"/>
      <c r="FG306" s="92"/>
      <c r="FH306" s="92"/>
      <c r="FI306" s="92"/>
      <c r="FJ306" s="92"/>
      <c r="FK306" s="92"/>
      <c r="FL306" s="92"/>
      <c r="FM306" s="92"/>
      <c r="FN306" s="92"/>
      <c r="FO306" s="92"/>
    </row>
    <row r="307" s="57" customFormat="1" ht="15" spans="1:171">
      <c r="A307" s="85">
        <v>2030603</v>
      </c>
      <c r="B307" s="86" t="s">
        <v>320</v>
      </c>
      <c r="C307" s="87">
        <v>6</v>
      </c>
      <c r="D307" s="87"/>
      <c r="E307" s="88"/>
      <c r="FG307" s="92"/>
      <c r="FH307" s="92"/>
      <c r="FI307" s="92"/>
      <c r="FJ307" s="92"/>
      <c r="FK307" s="92"/>
      <c r="FL307" s="92"/>
      <c r="FM307" s="92"/>
      <c r="FN307" s="92"/>
      <c r="FO307" s="92"/>
    </row>
    <row r="308" s="57" customFormat="1" ht="15" spans="1:171">
      <c r="A308" s="85">
        <v>2030604</v>
      </c>
      <c r="B308" s="86" t="s">
        <v>321</v>
      </c>
      <c r="C308" s="87">
        <v>0</v>
      </c>
      <c r="D308" s="87">
        <v>0</v>
      </c>
      <c r="E308" s="88"/>
      <c r="FG308" s="92"/>
      <c r="FH308" s="92"/>
      <c r="FI308" s="92"/>
      <c r="FJ308" s="92"/>
      <c r="FK308" s="92"/>
      <c r="FL308" s="92"/>
      <c r="FM308" s="92"/>
      <c r="FN308" s="92"/>
      <c r="FO308" s="92"/>
    </row>
    <row r="309" s="57" customFormat="1" ht="15" spans="1:171">
      <c r="A309" s="85">
        <v>2030607</v>
      </c>
      <c r="B309" s="89" t="s">
        <v>322</v>
      </c>
      <c r="C309" s="87">
        <v>0</v>
      </c>
      <c r="D309" s="87">
        <v>0</v>
      </c>
      <c r="E309" s="88"/>
      <c r="FG309" s="92"/>
      <c r="FH309" s="92"/>
      <c r="FI309" s="92"/>
      <c r="FJ309" s="92"/>
      <c r="FK309" s="92"/>
      <c r="FL309" s="92"/>
      <c r="FM309" s="92"/>
      <c r="FN309" s="92"/>
      <c r="FO309" s="92"/>
    </row>
    <row r="310" s="57" customFormat="1" ht="15" spans="1:171">
      <c r="A310" s="85">
        <v>2030608</v>
      </c>
      <c r="B310" s="89" t="s">
        <v>323</v>
      </c>
      <c r="C310" s="87">
        <v>0</v>
      </c>
      <c r="D310" s="87">
        <v>0</v>
      </c>
      <c r="E310" s="88"/>
      <c r="FG310" s="92"/>
      <c r="FH310" s="92"/>
      <c r="FI310" s="92"/>
      <c r="FJ310" s="92"/>
      <c r="FK310" s="92"/>
      <c r="FL310" s="92"/>
      <c r="FM310" s="92"/>
      <c r="FN310" s="92"/>
      <c r="FO310" s="92"/>
    </row>
    <row r="311" s="57" customFormat="1" ht="15" spans="1:171">
      <c r="A311" s="85">
        <v>2030699</v>
      </c>
      <c r="B311" s="86" t="s">
        <v>324</v>
      </c>
      <c r="C311" s="87">
        <v>0</v>
      </c>
      <c r="D311" s="87">
        <v>0</v>
      </c>
      <c r="E311" s="88"/>
      <c r="FG311" s="92"/>
      <c r="FH311" s="92"/>
      <c r="FI311" s="92"/>
      <c r="FJ311" s="92"/>
      <c r="FK311" s="92"/>
      <c r="FL311" s="92"/>
      <c r="FM311" s="92"/>
      <c r="FN311" s="92"/>
      <c r="FO311" s="92"/>
    </row>
    <row r="312" s="57" customFormat="1" ht="15" spans="1:171">
      <c r="A312" s="81">
        <v>20399</v>
      </c>
      <c r="B312" s="82" t="s">
        <v>325</v>
      </c>
      <c r="C312" s="83">
        <v>0</v>
      </c>
      <c r="D312" s="94">
        <v>0</v>
      </c>
      <c r="E312" s="84"/>
      <c r="FG312" s="92"/>
      <c r="FH312" s="92"/>
      <c r="FI312" s="92"/>
      <c r="FJ312" s="92"/>
      <c r="FK312" s="92"/>
      <c r="FL312" s="92"/>
      <c r="FM312" s="92"/>
      <c r="FN312" s="92"/>
      <c r="FO312" s="92"/>
    </row>
    <row r="313" s="57" customFormat="1" ht="15" spans="1:171">
      <c r="A313" s="85">
        <v>2039999</v>
      </c>
      <c r="B313" s="86" t="s">
        <v>325</v>
      </c>
      <c r="C313" s="87">
        <v>0</v>
      </c>
      <c r="D313" s="87">
        <v>0</v>
      </c>
      <c r="E313" s="88"/>
      <c r="FG313" s="92"/>
      <c r="FH313" s="92"/>
      <c r="FI313" s="92"/>
      <c r="FJ313" s="92"/>
      <c r="FK313" s="92"/>
      <c r="FL313" s="92"/>
      <c r="FM313" s="92"/>
      <c r="FN313" s="92"/>
      <c r="FO313" s="92"/>
    </row>
    <row r="314" s="57" customFormat="1" ht="15" spans="1:171">
      <c r="A314" s="77">
        <v>204</v>
      </c>
      <c r="B314" s="78" t="s">
        <v>326</v>
      </c>
      <c r="C314" s="79">
        <f>C315+C318+C329+C336+C344+C353+C367+C377+C387+C395+C401</f>
        <v>10205</v>
      </c>
      <c r="D314" s="79">
        <f>D315+D318+D329+D336+D344+D353+D367+D377+D387+D395+D401</f>
        <v>10207</v>
      </c>
      <c r="E314" s="80">
        <f t="shared" ref="E314:E320" si="24">SUM(D314/C314)</f>
        <v>1.00019598236159</v>
      </c>
      <c r="FG314" s="92"/>
      <c r="FH314" s="92"/>
      <c r="FI314" s="92"/>
      <c r="FJ314" s="92"/>
      <c r="FK314" s="92"/>
      <c r="FL314" s="92"/>
      <c r="FM314" s="92"/>
      <c r="FN314" s="92"/>
      <c r="FO314" s="92"/>
    </row>
    <row r="315" s="57" customFormat="1" ht="15" spans="1:171">
      <c r="A315" s="81">
        <v>20401</v>
      </c>
      <c r="B315" s="82" t="s">
        <v>327</v>
      </c>
      <c r="C315" s="83">
        <f>SUM(C316:C317)</f>
        <v>213</v>
      </c>
      <c r="D315" s="83">
        <f>SUM(D316:D317)</f>
        <v>210</v>
      </c>
      <c r="E315" s="84">
        <f t="shared" si="24"/>
        <v>0.985915492957746</v>
      </c>
      <c r="FG315" s="92"/>
      <c r="FH315" s="92"/>
      <c r="FI315" s="92"/>
      <c r="FJ315" s="92"/>
      <c r="FK315" s="92"/>
      <c r="FL315" s="92"/>
      <c r="FM315" s="92"/>
      <c r="FN315" s="92"/>
      <c r="FO315" s="92"/>
    </row>
    <row r="316" s="57" customFormat="1" ht="15" spans="1:171">
      <c r="A316" s="85">
        <v>2040101</v>
      </c>
      <c r="B316" s="86" t="s">
        <v>327</v>
      </c>
      <c r="C316" s="87">
        <v>0</v>
      </c>
      <c r="D316" s="87">
        <v>0</v>
      </c>
      <c r="E316" s="88"/>
      <c r="FG316" s="92"/>
      <c r="FH316" s="92"/>
      <c r="FI316" s="92"/>
      <c r="FJ316" s="92"/>
      <c r="FK316" s="92"/>
      <c r="FL316" s="92"/>
      <c r="FM316" s="92"/>
      <c r="FN316" s="92"/>
      <c r="FO316" s="92"/>
    </row>
    <row r="317" s="57" customFormat="1" ht="15" spans="1:171">
      <c r="A317" s="85">
        <v>2040199</v>
      </c>
      <c r="B317" s="89" t="s">
        <v>328</v>
      </c>
      <c r="C317" s="87">
        <v>213</v>
      </c>
      <c r="D317" s="87">
        <v>210</v>
      </c>
      <c r="E317" s="88">
        <f t="shared" si="24"/>
        <v>0.985915492957746</v>
      </c>
      <c r="FG317" s="92"/>
      <c r="FH317" s="92"/>
      <c r="FI317" s="92"/>
      <c r="FJ317" s="92"/>
      <c r="FK317" s="92"/>
      <c r="FL317" s="92"/>
      <c r="FM317" s="92"/>
      <c r="FN317" s="92"/>
      <c r="FO317" s="92"/>
    </row>
    <row r="318" s="57" customFormat="1" ht="15" spans="1:171">
      <c r="A318" s="81">
        <v>20402</v>
      </c>
      <c r="B318" s="82" t="s">
        <v>329</v>
      </c>
      <c r="C318" s="83">
        <f>SUM(C319:C328)</f>
        <v>8683</v>
      </c>
      <c r="D318" s="83">
        <f>SUM(D319:D328)</f>
        <v>8720</v>
      </c>
      <c r="E318" s="84">
        <f t="shared" si="24"/>
        <v>1.00426120004607</v>
      </c>
      <c r="FG318" s="92"/>
      <c r="FH318" s="92"/>
      <c r="FI318" s="92"/>
      <c r="FJ318" s="92"/>
      <c r="FK318" s="92"/>
      <c r="FL318" s="92"/>
      <c r="FM318" s="92"/>
      <c r="FN318" s="92"/>
      <c r="FO318" s="92"/>
    </row>
    <row r="319" s="57" customFormat="1" ht="15" spans="1:171">
      <c r="A319" s="85">
        <v>2040201</v>
      </c>
      <c r="B319" s="89" t="s">
        <v>151</v>
      </c>
      <c r="C319" s="87">
        <v>3082</v>
      </c>
      <c r="D319" s="87">
        <v>3120</v>
      </c>
      <c r="E319" s="88">
        <f t="shared" si="24"/>
        <v>1.01232965606749</v>
      </c>
      <c r="FG319" s="92"/>
      <c r="FH319" s="92"/>
      <c r="FI319" s="92"/>
      <c r="FJ319" s="92"/>
      <c r="FK319" s="92"/>
      <c r="FL319" s="92"/>
      <c r="FM319" s="92"/>
      <c r="FN319" s="92"/>
      <c r="FO319" s="92"/>
    </row>
    <row r="320" s="57" customFormat="1" ht="15" spans="1:171">
      <c r="A320" s="85">
        <v>2040202</v>
      </c>
      <c r="B320" s="89" t="s">
        <v>152</v>
      </c>
      <c r="C320" s="87">
        <v>4058</v>
      </c>
      <c r="D320" s="87">
        <v>4050</v>
      </c>
      <c r="E320" s="88">
        <f t="shared" si="24"/>
        <v>0.998028585510104</v>
      </c>
      <c r="FG320" s="92"/>
      <c r="FH320" s="92"/>
      <c r="FI320" s="92"/>
      <c r="FJ320" s="92"/>
      <c r="FK320" s="92"/>
      <c r="FL320" s="92"/>
      <c r="FM320" s="92"/>
      <c r="FN320" s="92"/>
      <c r="FO320" s="92"/>
    </row>
    <row r="321" s="57" customFormat="1" ht="15" spans="1:171">
      <c r="A321" s="85">
        <v>2040203</v>
      </c>
      <c r="B321" s="90" t="s">
        <v>153</v>
      </c>
      <c r="C321" s="87">
        <v>0</v>
      </c>
      <c r="D321" s="87">
        <v>0</v>
      </c>
      <c r="E321" s="88"/>
      <c r="FG321" s="92"/>
      <c r="FH321" s="92"/>
      <c r="FI321" s="92"/>
      <c r="FJ321" s="92"/>
      <c r="FK321" s="92"/>
      <c r="FL321" s="92"/>
      <c r="FM321" s="92"/>
      <c r="FN321" s="92"/>
      <c r="FO321" s="92"/>
    </row>
    <row r="322" s="57" customFormat="1" ht="15" spans="1:171">
      <c r="A322" s="85">
        <v>2040219</v>
      </c>
      <c r="B322" s="86" t="s">
        <v>191</v>
      </c>
      <c r="C322" s="87">
        <v>0</v>
      </c>
      <c r="D322" s="87">
        <v>0</v>
      </c>
      <c r="E322" s="88"/>
      <c r="FG322" s="92"/>
      <c r="FH322" s="92"/>
      <c r="FI322" s="92"/>
      <c r="FJ322" s="92"/>
      <c r="FK322" s="92"/>
      <c r="FL322" s="92"/>
      <c r="FM322" s="92"/>
      <c r="FN322" s="92"/>
      <c r="FO322" s="92"/>
    </row>
    <row r="323" s="57" customFormat="1" ht="15" spans="1:171">
      <c r="A323" s="85">
        <v>2040220</v>
      </c>
      <c r="B323" s="86" t="s">
        <v>330</v>
      </c>
      <c r="C323" s="87">
        <v>644</v>
      </c>
      <c r="D323" s="87">
        <v>650</v>
      </c>
      <c r="E323" s="88">
        <f>SUM(D323/C323)</f>
        <v>1.00931677018634</v>
      </c>
      <c r="FG323" s="92"/>
      <c r="FH323" s="92"/>
      <c r="FI323" s="92"/>
      <c r="FJ323" s="92"/>
      <c r="FK323" s="92"/>
      <c r="FL323" s="92"/>
      <c r="FM323" s="92"/>
      <c r="FN323" s="92"/>
      <c r="FO323" s="92"/>
    </row>
    <row r="324" s="57" customFormat="1" ht="15" spans="1:171">
      <c r="A324" s="85">
        <v>2040221</v>
      </c>
      <c r="B324" s="89" t="s">
        <v>331</v>
      </c>
      <c r="C324" s="87">
        <v>0</v>
      </c>
      <c r="D324" s="87">
        <v>0</v>
      </c>
      <c r="E324" s="88"/>
      <c r="FG324" s="92"/>
      <c r="FH324" s="92"/>
      <c r="FI324" s="92"/>
      <c r="FJ324" s="92"/>
      <c r="FK324" s="92"/>
      <c r="FL324" s="92"/>
      <c r="FM324" s="92"/>
      <c r="FN324" s="92"/>
      <c r="FO324" s="92"/>
    </row>
    <row r="325" s="57" customFormat="1" ht="15" spans="1:171">
      <c r="A325" s="85">
        <v>2040222</v>
      </c>
      <c r="B325" s="89" t="s">
        <v>332</v>
      </c>
      <c r="C325" s="87">
        <v>0</v>
      </c>
      <c r="D325" s="87">
        <v>0</v>
      </c>
      <c r="E325" s="88"/>
      <c r="FG325" s="92"/>
      <c r="FH325" s="92"/>
      <c r="FI325" s="92"/>
      <c r="FJ325" s="92"/>
      <c r="FK325" s="92"/>
      <c r="FL325" s="92"/>
      <c r="FM325" s="92"/>
      <c r="FN325" s="92"/>
      <c r="FO325" s="92"/>
    </row>
    <row r="326" s="57" customFormat="1" ht="15" spans="1:171">
      <c r="A326" s="85">
        <v>2040223</v>
      </c>
      <c r="B326" s="89" t="s">
        <v>333</v>
      </c>
      <c r="C326" s="87">
        <v>0</v>
      </c>
      <c r="D326" s="87">
        <v>0</v>
      </c>
      <c r="E326" s="88"/>
      <c r="FG326" s="92"/>
      <c r="FH326" s="92"/>
      <c r="FI326" s="92"/>
      <c r="FJ326" s="92"/>
      <c r="FK326" s="92"/>
      <c r="FL326" s="92"/>
      <c r="FM326" s="92"/>
      <c r="FN326" s="92"/>
      <c r="FO326" s="92"/>
    </row>
    <row r="327" s="57" customFormat="1" ht="15" spans="1:171">
      <c r="A327" s="85">
        <v>2040250</v>
      </c>
      <c r="B327" s="89" t="s">
        <v>160</v>
      </c>
      <c r="C327" s="87">
        <v>0</v>
      </c>
      <c r="D327" s="87">
        <v>0</v>
      </c>
      <c r="E327" s="88"/>
      <c r="FG327" s="92"/>
      <c r="FH327" s="92"/>
      <c r="FI327" s="92"/>
      <c r="FJ327" s="92"/>
      <c r="FK327" s="92"/>
      <c r="FL327" s="92"/>
      <c r="FM327" s="92"/>
      <c r="FN327" s="92"/>
      <c r="FO327" s="92"/>
    </row>
    <row r="328" s="57" customFormat="1" ht="15" spans="1:171">
      <c r="A328" s="85">
        <v>2040299</v>
      </c>
      <c r="B328" s="89" t="s">
        <v>334</v>
      </c>
      <c r="C328" s="87">
        <v>899</v>
      </c>
      <c r="D328" s="87">
        <v>900</v>
      </c>
      <c r="E328" s="88">
        <f>SUM(D328/C328)</f>
        <v>1.00111234705228</v>
      </c>
      <c r="FG328" s="92"/>
      <c r="FH328" s="92"/>
      <c r="FI328" s="92"/>
      <c r="FJ328" s="92"/>
      <c r="FK328" s="92"/>
      <c r="FL328" s="92"/>
      <c r="FM328" s="92"/>
      <c r="FN328" s="92"/>
      <c r="FO328" s="92"/>
    </row>
    <row r="329" s="57" customFormat="1" ht="15" spans="1:171">
      <c r="A329" s="81">
        <v>20403</v>
      </c>
      <c r="B329" s="82" t="s">
        <v>335</v>
      </c>
      <c r="C329" s="83">
        <v>0</v>
      </c>
      <c r="D329" s="94">
        <v>0</v>
      </c>
      <c r="E329" s="84"/>
      <c r="FG329" s="92"/>
      <c r="FH329" s="92"/>
      <c r="FI329" s="92"/>
      <c r="FJ329" s="92"/>
      <c r="FK329" s="92"/>
      <c r="FL329" s="92"/>
      <c r="FM329" s="92"/>
      <c r="FN329" s="92"/>
      <c r="FO329" s="92"/>
    </row>
    <row r="330" s="57" customFormat="1" ht="15" spans="1:171">
      <c r="A330" s="85">
        <v>2040301</v>
      </c>
      <c r="B330" s="86" t="s">
        <v>151</v>
      </c>
      <c r="C330" s="87">
        <v>0</v>
      </c>
      <c r="D330" s="87">
        <v>0</v>
      </c>
      <c r="E330" s="88"/>
      <c r="FG330" s="92"/>
      <c r="FH330" s="92"/>
      <c r="FI330" s="92"/>
      <c r="FJ330" s="92"/>
      <c r="FK330" s="92"/>
      <c r="FL330" s="92"/>
      <c r="FM330" s="92"/>
      <c r="FN330" s="92"/>
      <c r="FO330" s="92"/>
    </row>
    <row r="331" s="57" customFormat="1" ht="15" spans="1:171">
      <c r="A331" s="85">
        <v>2040302</v>
      </c>
      <c r="B331" s="86" t="s">
        <v>152</v>
      </c>
      <c r="C331" s="87">
        <v>0</v>
      </c>
      <c r="D331" s="87">
        <v>0</v>
      </c>
      <c r="E331" s="88"/>
      <c r="FG331" s="92"/>
      <c r="FH331" s="92"/>
      <c r="FI331" s="92"/>
      <c r="FJ331" s="92"/>
      <c r="FK331" s="92"/>
      <c r="FL331" s="92"/>
      <c r="FM331" s="92"/>
      <c r="FN331" s="92"/>
      <c r="FO331" s="92"/>
    </row>
    <row r="332" s="57" customFormat="1" ht="15" spans="1:171">
      <c r="A332" s="85">
        <v>2040303</v>
      </c>
      <c r="B332" s="89" t="s">
        <v>153</v>
      </c>
      <c r="C332" s="87">
        <v>0</v>
      </c>
      <c r="D332" s="87">
        <v>0</v>
      </c>
      <c r="E332" s="88"/>
      <c r="FG332" s="92"/>
      <c r="FH332" s="92"/>
      <c r="FI332" s="92"/>
      <c r="FJ332" s="92"/>
      <c r="FK332" s="92"/>
      <c r="FL332" s="92"/>
      <c r="FM332" s="92"/>
      <c r="FN332" s="92"/>
      <c r="FO332" s="92"/>
    </row>
    <row r="333" s="57" customFormat="1" ht="15" spans="1:171">
      <c r="A333" s="85">
        <v>2040304</v>
      </c>
      <c r="B333" s="89" t="s">
        <v>336</v>
      </c>
      <c r="C333" s="87">
        <v>0</v>
      </c>
      <c r="D333" s="87">
        <v>0</v>
      </c>
      <c r="E333" s="88"/>
      <c r="FG333" s="92"/>
      <c r="FH333" s="92"/>
      <c r="FI333" s="92"/>
      <c r="FJ333" s="92"/>
      <c r="FK333" s="92"/>
      <c r="FL333" s="92"/>
      <c r="FM333" s="92"/>
      <c r="FN333" s="92"/>
      <c r="FO333" s="92"/>
    </row>
    <row r="334" s="57" customFormat="1" ht="15" spans="1:171">
      <c r="A334" s="85">
        <v>2040350</v>
      </c>
      <c r="B334" s="89" t="s">
        <v>160</v>
      </c>
      <c r="C334" s="87">
        <v>0</v>
      </c>
      <c r="D334" s="87">
        <v>0</v>
      </c>
      <c r="E334" s="88"/>
      <c r="FG334" s="92"/>
      <c r="FH334" s="92"/>
      <c r="FI334" s="92"/>
      <c r="FJ334" s="92"/>
      <c r="FK334" s="92"/>
      <c r="FL334" s="92"/>
      <c r="FM334" s="92"/>
      <c r="FN334" s="92"/>
      <c r="FO334" s="92"/>
    </row>
    <row r="335" s="57" customFormat="1" ht="15" spans="1:171">
      <c r="A335" s="85">
        <v>2040399</v>
      </c>
      <c r="B335" s="90" t="s">
        <v>337</v>
      </c>
      <c r="C335" s="87">
        <v>0</v>
      </c>
      <c r="D335" s="87">
        <v>0</v>
      </c>
      <c r="E335" s="88"/>
      <c r="FG335" s="92"/>
      <c r="FH335" s="92"/>
      <c r="FI335" s="92"/>
      <c r="FJ335" s="92"/>
      <c r="FK335" s="92"/>
      <c r="FL335" s="92"/>
      <c r="FM335" s="92"/>
      <c r="FN335" s="92"/>
      <c r="FO335" s="92"/>
    </row>
    <row r="336" s="57" customFormat="1" ht="15" spans="1:171">
      <c r="A336" s="81">
        <v>20404</v>
      </c>
      <c r="B336" s="82" t="s">
        <v>338</v>
      </c>
      <c r="C336" s="83">
        <f>SUM(C337:C343)</f>
        <v>61</v>
      </c>
      <c r="D336" s="83">
        <f>SUM(D337:D343)</f>
        <v>100</v>
      </c>
      <c r="E336" s="84">
        <f t="shared" ref="E336:E338" si="25">SUM(D336/C336)</f>
        <v>1.63934426229508</v>
      </c>
      <c r="FG336" s="92"/>
      <c r="FH336" s="92"/>
      <c r="FI336" s="92"/>
      <c r="FJ336" s="92"/>
      <c r="FK336" s="92"/>
      <c r="FL336" s="92"/>
      <c r="FM336" s="92"/>
      <c r="FN336" s="92"/>
      <c r="FO336" s="92"/>
    </row>
    <row r="337" s="57" customFormat="1" ht="15" spans="1:171">
      <c r="A337" s="85">
        <v>2040401</v>
      </c>
      <c r="B337" s="86" t="s">
        <v>151</v>
      </c>
      <c r="C337" s="87">
        <v>56</v>
      </c>
      <c r="D337" s="87">
        <v>60</v>
      </c>
      <c r="E337" s="88">
        <f t="shared" si="25"/>
        <v>1.07142857142857</v>
      </c>
      <c r="FG337" s="92"/>
      <c r="FH337" s="92"/>
      <c r="FI337" s="92"/>
      <c r="FJ337" s="92"/>
      <c r="FK337" s="92"/>
      <c r="FL337" s="92"/>
      <c r="FM337" s="92"/>
      <c r="FN337" s="92"/>
      <c r="FO337" s="92"/>
    </row>
    <row r="338" s="57" customFormat="1" ht="15" spans="1:171">
      <c r="A338" s="85">
        <v>2040402</v>
      </c>
      <c r="B338" s="86" t="s">
        <v>152</v>
      </c>
      <c r="C338" s="87">
        <v>5</v>
      </c>
      <c r="D338" s="87">
        <v>40</v>
      </c>
      <c r="E338" s="88">
        <f t="shared" si="25"/>
        <v>8</v>
      </c>
      <c r="FG338" s="92"/>
      <c r="FH338" s="92"/>
      <c r="FI338" s="92"/>
      <c r="FJ338" s="92"/>
      <c r="FK338" s="92"/>
      <c r="FL338" s="92"/>
      <c r="FM338" s="92"/>
      <c r="FN338" s="92"/>
      <c r="FO338" s="92"/>
    </row>
    <row r="339" s="57" customFormat="1" ht="15" spans="1:171">
      <c r="A339" s="85">
        <v>2040403</v>
      </c>
      <c r="B339" s="86" t="s">
        <v>153</v>
      </c>
      <c r="C339" s="87">
        <v>0</v>
      </c>
      <c r="D339" s="87">
        <v>0</v>
      </c>
      <c r="E339" s="88"/>
      <c r="FG339" s="92"/>
      <c r="FH339" s="92"/>
      <c r="FI339" s="92"/>
      <c r="FJ339" s="92"/>
      <c r="FK339" s="92"/>
      <c r="FL339" s="92"/>
      <c r="FM339" s="92"/>
      <c r="FN339" s="92"/>
      <c r="FO339" s="92"/>
    </row>
    <row r="340" s="57" customFormat="1" ht="15" spans="1:171">
      <c r="A340" s="85">
        <v>2040409</v>
      </c>
      <c r="B340" s="89" t="s">
        <v>339</v>
      </c>
      <c r="C340" s="87">
        <v>0</v>
      </c>
      <c r="D340" s="87">
        <v>0</v>
      </c>
      <c r="E340" s="88"/>
      <c r="FG340" s="92"/>
      <c r="FH340" s="92"/>
      <c r="FI340" s="92"/>
      <c r="FJ340" s="92"/>
      <c r="FK340" s="92"/>
      <c r="FL340" s="92"/>
      <c r="FM340" s="92"/>
      <c r="FN340" s="92"/>
      <c r="FO340" s="92"/>
    </row>
    <row r="341" s="57" customFormat="1" ht="15" spans="1:171">
      <c r="A341" s="85">
        <v>2040410</v>
      </c>
      <c r="B341" s="89" t="s">
        <v>340</v>
      </c>
      <c r="C341" s="87">
        <v>0</v>
      </c>
      <c r="D341" s="87">
        <v>0</v>
      </c>
      <c r="E341" s="88"/>
      <c r="FG341" s="92"/>
      <c r="FH341" s="92"/>
      <c r="FI341" s="92"/>
      <c r="FJ341" s="92"/>
      <c r="FK341" s="92"/>
      <c r="FL341" s="92"/>
      <c r="FM341" s="92"/>
      <c r="FN341" s="92"/>
      <c r="FO341" s="92"/>
    </row>
    <row r="342" s="57" customFormat="1" ht="15" spans="1:171">
      <c r="A342" s="85">
        <v>2040450</v>
      </c>
      <c r="B342" s="89" t="s">
        <v>160</v>
      </c>
      <c r="C342" s="87">
        <v>0</v>
      </c>
      <c r="D342" s="87">
        <v>0</v>
      </c>
      <c r="E342" s="88"/>
      <c r="FG342" s="92"/>
      <c r="FH342" s="92"/>
      <c r="FI342" s="92"/>
      <c r="FJ342" s="92"/>
      <c r="FK342" s="92"/>
      <c r="FL342" s="92"/>
      <c r="FM342" s="92"/>
      <c r="FN342" s="92"/>
      <c r="FO342" s="92"/>
    </row>
    <row r="343" s="57" customFormat="1" ht="15" spans="1:171">
      <c r="A343" s="85">
        <v>2040499</v>
      </c>
      <c r="B343" s="86" t="s">
        <v>341</v>
      </c>
      <c r="C343" s="87">
        <v>0</v>
      </c>
      <c r="D343" s="87">
        <v>0</v>
      </c>
      <c r="E343" s="88"/>
      <c r="FG343" s="92"/>
      <c r="FH343" s="92"/>
      <c r="FI343" s="92"/>
      <c r="FJ343" s="92"/>
      <c r="FK343" s="92"/>
      <c r="FL343" s="92"/>
      <c r="FM343" s="92"/>
      <c r="FN343" s="92"/>
      <c r="FO343" s="92"/>
    </row>
    <row r="344" s="57" customFormat="1" ht="15" spans="1:171">
      <c r="A344" s="81">
        <v>20405</v>
      </c>
      <c r="B344" s="82" t="s">
        <v>342</v>
      </c>
      <c r="C344" s="83">
        <f>SUM(C345:C352)</f>
        <v>129</v>
      </c>
      <c r="D344" s="83">
        <f>SUM(D345:D352)</f>
        <v>140</v>
      </c>
      <c r="E344" s="84">
        <f t="shared" ref="E344:E346" si="26">SUM(D344/C344)</f>
        <v>1.08527131782946</v>
      </c>
      <c r="FG344" s="92"/>
      <c r="FH344" s="92"/>
      <c r="FI344" s="92"/>
      <c r="FJ344" s="92"/>
      <c r="FK344" s="92"/>
      <c r="FL344" s="92"/>
      <c r="FM344" s="92"/>
      <c r="FN344" s="92"/>
      <c r="FO344" s="92"/>
    </row>
    <row r="345" s="57" customFormat="1" ht="15" spans="1:171">
      <c r="A345" s="85">
        <v>2040501</v>
      </c>
      <c r="B345" s="86" t="s">
        <v>151</v>
      </c>
      <c r="C345" s="87">
        <v>103</v>
      </c>
      <c r="D345" s="87">
        <v>110</v>
      </c>
      <c r="E345" s="88">
        <f t="shared" si="26"/>
        <v>1.06796116504854</v>
      </c>
      <c r="FG345" s="92"/>
      <c r="FH345" s="92"/>
      <c r="FI345" s="92"/>
      <c r="FJ345" s="92"/>
      <c r="FK345" s="92"/>
      <c r="FL345" s="92"/>
      <c r="FM345" s="92"/>
      <c r="FN345" s="92"/>
      <c r="FO345" s="92"/>
    </row>
    <row r="346" s="57" customFormat="1" ht="15" spans="1:171">
      <c r="A346" s="85">
        <v>2040502</v>
      </c>
      <c r="B346" s="86" t="s">
        <v>152</v>
      </c>
      <c r="C346" s="87">
        <v>26</v>
      </c>
      <c r="D346" s="87">
        <v>30</v>
      </c>
      <c r="E346" s="88">
        <f t="shared" si="26"/>
        <v>1.15384615384615</v>
      </c>
      <c r="FG346" s="92"/>
      <c r="FH346" s="92"/>
      <c r="FI346" s="92"/>
      <c r="FJ346" s="92"/>
      <c r="FK346" s="92"/>
      <c r="FL346" s="92"/>
      <c r="FM346" s="92"/>
      <c r="FN346" s="92"/>
      <c r="FO346" s="92"/>
    </row>
    <row r="347" s="57" customFormat="1" ht="15" spans="1:171">
      <c r="A347" s="85">
        <v>2040503</v>
      </c>
      <c r="B347" s="89" t="s">
        <v>153</v>
      </c>
      <c r="C347" s="87">
        <v>0</v>
      </c>
      <c r="D347" s="87">
        <v>0</v>
      </c>
      <c r="E347" s="88"/>
      <c r="FG347" s="92"/>
      <c r="FH347" s="92"/>
      <c r="FI347" s="92"/>
      <c r="FJ347" s="92"/>
      <c r="FK347" s="92"/>
      <c r="FL347" s="92"/>
      <c r="FM347" s="92"/>
      <c r="FN347" s="92"/>
      <c r="FO347" s="92"/>
    </row>
    <row r="348" s="57" customFormat="1" ht="15" spans="1:171">
      <c r="A348" s="85">
        <v>2040504</v>
      </c>
      <c r="B348" s="89" t="s">
        <v>343</v>
      </c>
      <c r="C348" s="87">
        <v>0</v>
      </c>
      <c r="D348" s="87">
        <v>0</v>
      </c>
      <c r="E348" s="88"/>
      <c r="FG348" s="92"/>
      <c r="FH348" s="92"/>
      <c r="FI348" s="92"/>
      <c r="FJ348" s="92"/>
      <c r="FK348" s="92"/>
      <c r="FL348" s="92"/>
      <c r="FM348" s="92"/>
      <c r="FN348" s="92"/>
      <c r="FO348" s="92"/>
    </row>
    <row r="349" s="57" customFormat="1" ht="15" spans="1:171">
      <c r="A349" s="85">
        <v>2040505</v>
      </c>
      <c r="B349" s="89" t="s">
        <v>344</v>
      </c>
      <c r="C349" s="87">
        <v>0</v>
      </c>
      <c r="D349" s="87">
        <v>0</v>
      </c>
      <c r="E349" s="88"/>
      <c r="FG349" s="92"/>
      <c r="FH349" s="92"/>
      <c r="FI349" s="92"/>
      <c r="FJ349" s="92"/>
      <c r="FK349" s="92"/>
      <c r="FL349" s="92"/>
      <c r="FM349" s="92"/>
      <c r="FN349" s="92"/>
      <c r="FO349" s="92"/>
    </row>
    <row r="350" s="57" customFormat="1" ht="15" spans="1:171">
      <c r="A350" s="85">
        <v>2040506</v>
      </c>
      <c r="B350" s="90" t="s">
        <v>345</v>
      </c>
      <c r="C350" s="87">
        <v>0</v>
      </c>
      <c r="D350" s="87">
        <v>0</v>
      </c>
      <c r="E350" s="88"/>
      <c r="FG350" s="92"/>
      <c r="FH350" s="92"/>
      <c r="FI350" s="92"/>
      <c r="FJ350" s="92"/>
      <c r="FK350" s="92"/>
      <c r="FL350" s="92"/>
      <c r="FM350" s="92"/>
      <c r="FN350" s="92"/>
      <c r="FO350" s="92"/>
    </row>
    <row r="351" s="57" customFormat="1" ht="15" spans="1:171">
      <c r="A351" s="85">
        <v>2040550</v>
      </c>
      <c r="B351" s="86" t="s">
        <v>160</v>
      </c>
      <c r="C351" s="87">
        <v>0</v>
      </c>
      <c r="D351" s="87">
        <v>0</v>
      </c>
      <c r="E351" s="88"/>
      <c r="FG351" s="92"/>
      <c r="FH351" s="92"/>
      <c r="FI351" s="92"/>
      <c r="FJ351" s="92"/>
      <c r="FK351" s="92"/>
      <c r="FL351" s="92"/>
      <c r="FM351" s="92"/>
      <c r="FN351" s="92"/>
      <c r="FO351" s="92"/>
    </row>
    <row r="352" s="57" customFormat="1" ht="15" spans="1:171">
      <c r="A352" s="85">
        <v>2040599</v>
      </c>
      <c r="B352" s="86" t="s">
        <v>346</v>
      </c>
      <c r="C352" s="87">
        <v>0</v>
      </c>
      <c r="D352" s="87">
        <v>0</v>
      </c>
      <c r="E352" s="88"/>
      <c r="FG352" s="92"/>
      <c r="FH352" s="92"/>
      <c r="FI352" s="92"/>
      <c r="FJ352" s="92"/>
      <c r="FK352" s="92"/>
      <c r="FL352" s="92"/>
      <c r="FM352" s="92"/>
      <c r="FN352" s="92"/>
      <c r="FO352" s="92"/>
    </row>
    <row r="353" s="57" customFormat="1" ht="15" spans="1:171">
      <c r="A353" s="81">
        <v>20406</v>
      </c>
      <c r="B353" s="82" t="s">
        <v>347</v>
      </c>
      <c r="C353" s="83">
        <f>SUM(C354:C366)</f>
        <v>953</v>
      </c>
      <c r="D353" s="83">
        <f>SUM(D354:D366)</f>
        <v>946</v>
      </c>
      <c r="E353" s="84">
        <f t="shared" ref="E353:E355" si="27">SUM(D353/C353)</f>
        <v>0.992654774396642</v>
      </c>
      <c r="FG353" s="92"/>
      <c r="FH353" s="92"/>
      <c r="FI353" s="92"/>
      <c r="FJ353" s="92"/>
      <c r="FK353" s="92"/>
      <c r="FL353" s="92"/>
      <c r="FM353" s="92"/>
      <c r="FN353" s="92"/>
      <c r="FO353" s="92"/>
    </row>
    <row r="354" s="57" customFormat="1" ht="15" spans="1:171">
      <c r="A354" s="85">
        <v>2040601</v>
      </c>
      <c r="B354" s="86" t="s">
        <v>151</v>
      </c>
      <c r="C354" s="87">
        <v>655</v>
      </c>
      <c r="D354" s="87">
        <v>660</v>
      </c>
      <c r="E354" s="88">
        <f t="shared" si="27"/>
        <v>1.00763358778626</v>
      </c>
      <c r="FG354" s="92"/>
      <c r="FH354" s="92"/>
      <c r="FI354" s="92"/>
      <c r="FJ354" s="92"/>
      <c r="FK354" s="92"/>
      <c r="FL354" s="92"/>
      <c r="FM354" s="92"/>
      <c r="FN354" s="92"/>
      <c r="FO354" s="92"/>
    </row>
    <row r="355" s="57" customFormat="1" ht="15" spans="1:171">
      <c r="A355" s="85">
        <v>2040602</v>
      </c>
      <c r="B355" s="89" t="s">
        <v>152</v>
      </c>
      <c r="C355" s="87">
        <v>166</v>
      </c>
      <c r="D355" s="87">
        <v>164</v>
      </c>
      <c r="E355" s="88">
        <f t="shared" si="27"/>
        <v>0.987951807228916</v>
      </c>
      <c r="FG355" s="92"/>
      <c r="FH355" s="92"/>
      <c r="FI355" s="92"/>
      <c r="FJ355" s="92"/>
      <c r="FK355" s="92"/>
      <c r="FL355" s="92"/>
      <c r="FM355" s="92"/>
      <c r="FN355" s="92"/>
      <c r="FO355" s="92"/>
    </row>
    <row r="356" s="57" customFormat="1" ht="15" spans="1:171">
      <c r="A356" s="85">
        <v>2040603</v>
      </c>
      <c r="B356" s="89" t="s">
        <v>153</v>
      </c>
      <c r="C356" s="87">
        <v>0</v>
      </c>
      <c r="D356" s="87">
        <v>0</v>
      </c>
      <c r="E356" s="88"/>
      <c r="FG356" s="92"/>
      <c r="FH356" s="92"/>
      <c r="FI356" s="92"/>
      <c r="FJ356" s="92"/>
      <c r="FK356" s="92"/>
      <c r="FL356" s="92"/>
      <c r="FM356" s="92"/>
      <c r="FN356" s="92"/>
      <c r="FO356" s="92"/>
    </row>
    <row r="357" s="57" customFormat="1" ht="15" spans="1:171">
      <c r="A357" s="85">
        <v>2040604</v>
      </c>
      <c r="B357" s="89" t="s">
        <v>348</v>
      </c>
      <c r="C357" s="87">
        <v>18</v>
      </c>
      <c r="D357" s="87">
        <v>16</v>
      </c>
      <c r="E357" s="88">
        <f t="shared" ref="E357:E360" si="28">SUM(D357/C357)</f>
        <v>0.888888888888889</v>
      </c>
      <c r="FG357" s="92"/>
      <c r="FH357" s="92"/>
      <c r="FI357" s="92"/>
      <c r="FJ357" s="92"/>
      <c r="FK357" s="92"/>
      <c r="FL357" s="92"/>
      <c r="FM357" s="92"/>
      <c r="FN357" s="92"/>
      <c r="FO357" s="92"/>
    </row>
    <row r="358" s="57" customFormat="1" ht="15" spans="1:171">
      <c r="A358" s="85">
        <v>2040605</v>
      </c>
      <c r="B358" s="86" t="s">
        <v>349</v>
      </c>
      <c r="C358" s="87">
        <v>1</v>
      </c>
      <c r="D358" s="87">
        <v>1</v>
      </c>
      <c r="E358" s="88">
        <f t="shared" si="28"/>
        <v>1</v>
      </c>
      <c r="FG358" s="92"/>
      <c r="FH358" s="92"/>
      <c r="FI358" s="92"/>
      <c r="FJ358" s="92"/>
      <c r="FK358" s="92"/>
      <c r="FL358" s="92"/>
      <c r="FM358" s="92"/>
      <c r="FN358" s="92"/>
      <c r="FO358" s="92"/>
    </row>
    <row r="359" s="57" customFormat="1" ht="15" spans="1:171">
      <c r="A359" s="85">
        <v>2040606</v>
      </c>
      <c r="B359" s="86" t="s">
        <v>350</v>
      </c>
      <c r="C359" s="87">
        <v>0</v>
      </c>
      <c r="D359" s="87">
        <v>0</v>
      </c>
      <c r="E359" s="88"/>
      <c r="FG359" s="92"/>
      <c r="FH359" s="92"/>
      <c r="FI359" s="92"/>
      <c r="FJ359" s="92"/>
      <c r="FK359" s="92"/>
      <c r="FL359" s="92"/>
      <c r="FM359" s="92"/>
      <c r="FN359" s="92"/>
      <c r="FO359" s="92"/>
    </row>
    <row r="360" s="57" customFormat="1" ht="15" spans="1:171">
      <c r="A360" s="85">
        <v>2040607</v>
      </c>
      <c r="B360" s="86" t="s">
        <v>351</v>
      </c>
      <c r="C360" s="87">
        <v>8</v>
      </c>
      <c r="D360" s="87">
        <v>8</v>
      </c>
      <c r="E360" s="88">
        <f t="shared" si="28"/>
        <v>1</v>
      </c>
      <c r="FG360" s="92"/>
      <c r="FH360" s="92"/>
      <c r="FI360" s="92"/>
      <c r="FJ360" s="92"/>
      <c r="FK360" s="92"/>
      <c r="FL360" s="92"/>
      <c r="FM360" s="92"/>
      <c r="FN360" s="92"/>
      <c r="FO360" s="92"/>
    </row>
    <row r="361" s="57" customFormat="1" ht="15" spans="1:171">
      <c r="A361" s="85">
        <v>2040608</v>
      </c>
      <c r="B361" s="86" t="s">
        <v>352</v>
      </c>
      <c r="C361" s="87">
        <v>0</v>
      </c>
      <c r="D361" s="87">
        <v>0</v>
      </c>
      <c r="E361" s="88"/>
      <c r="FG361" s="92"/>
      <c r="FH361" s="92"/>
      <c r="FI361" s="92"/>
      <c r="FJ361" s="92"/>
      <c r="FK361" s="92"/>
      <c r="FL361" s="92"/>
      <c r="FM361" s="92"/>
      <c r="FN361" s="92"/>
      <c r="FO361" s="92"/>
    </row>
    <row r="362" s="57" customFormat="1" ht="15" spans="1:171">
      <c r="A362" s="85">
        <v>2040610</v>
      </c>
      <c r="B362" s="89" t="s">
        <v>353</v>
      </c>
      <c r="C362" s="87">
        <v>51</v>
      </c>
      <c r="D362" s="87">
        <v>47</v>
      </c>
      <c r="E362" s="88">
        <f>SUM(D362/C362)</f>
        <v>0.92156862745098</v>
      </c>
      <c r="FG362" s="92"/>
      <c r="FH362" s="92"/>
      <c r="FI362" s="92"/>
      <c r="FJ362" s="92"/>
      <c r="FK362" s="92"/>
      <c r="FL362" s="92"/>
      <c r="FM362" s="92"/>
      <c r="FN362" s="92"/>
      <c r="FO362" s="92"/>
    </row>
    <row r="363" s="57" customFormat="1" ht="15" spans="1:171">
      <c r="A363" s="85">
        <v>2040612</v>
      </c>
      <c r="B363" s="86" t="s">
        <v>354</v>
      </c>
      <c r="C363" s="87">
        <v>0</v>
      </c>
      <c r="D363" s="87">
        <v>0</v>
      </c>
      <c r="E363" s="88"/>
      <c r="FG363" s="92"/>
      <c r="FH363" s="92"/>
      <c r="FI363" s="92"/>
      <c r="FJ363" s="92"/>
      <c r="FK363" s="92"/>
      <c r="FL363" s="92"/>
      <c r="FM363" s="92"/>
      <c r="FN363" s="92"/>
      <c r="FO363" s="92"/>
    </row>
    <row r="364" s="57" customFormat="1" ht="15" spans="1:171">
      <c r="A364" s="85">
        <v>2040613</v>
      </c>
      <c r="B364" s="86" t="s">
        <v>191</v>
      </c>
      <c r="C364" s="87">
        <v>0</v>
      </c>
      <c r="D364" s="87">
        <v>0</v>
      </c>
      <c r="E364" s="88"/>
      <c r="FG364" s="92"/>
      <c r="FH364" s="92"/>
      <c r="FI364" s="92"/>
      <c r="FJ364" s="92"/>
      <c r="FK364" s="92"/>
      <c r="FL364" s="92"/>
      <c r="FM364" s="92"/>
      <c r="FN364" s="92"/>
      <c r="FO364" s="92"/>
    </row>
    <row r="365" s="57" customFormat="1" ht="15" spans="1:171">
      <c r="A365" s="85">
        <v>2040650</v>
      </c>
      <c r="B365" s="86" t="s">
        <v>160</v>
      </c>
      <c r="C365" s="87">
        <v>0</v>
      </c>
      <c r="D365" s="87">
        <v>0</v>
      </c>
      <c r="E365" s="88"/>
      <c r="FG365" s="92"/>
      <c r="FH365" s="92"/>
      <c r="FI365" s="92"/>
      <c r="FJ365" s="92"/>
      <c r="FK365" s="92"/>
      <c r="FL365" s="92"/>
      <c r="FM365" s="92"/>
      <c r="FN365" s="92"/>
      <c r="FO365" s="92"/>
    </row>
    <row r="366" s="57" customFormat="1" ht="15" spans="1:171">
      <c r="A366" s="85">
        <v>2040699</v>
      </c>
      <c r="B366" s="86" t="s">
        <v>355</v>
      </c>
      <c r="C366" s="87">
        <v>54</v>
      </c>
      <c r="D366" s="87">
        <v>50</v>
      </c>
      <c r="E366" s="88">
        <f>SUM(D366/C366)</f>
        <v>0.925925925925926</v>
      </c>
      <c r="FG366" s="92"/>
      <c r="FH366" s="92"/>
      <c r="FI366" s="92"/>
      <c r="FJ366" s="92"/>
      <c r="FK366" s="92"/>
      <c r="FL366" s="92"/>
      <c r="FM366" s="92"/>
      <c r="FN366" s="92"/>
      <c r="FO366" s="92"/>
    </row>
    <row r="367" s="57" customFormat="1" ht="15" spans="1:171">
      <c r="A367" s="81">
        <v>20407</v>
      </c>
      <c r="B367" s="82" t="s">
        <v>356</v>
      </c>
      <c r="C367" s="83">
        <v>0</v>
      </c>
      <c r="D367" s="94">
        <v>0</v>
      </c>
      <c r="E367" s="84"/>
      <c r="FG367" s="92"/>
      <c r="FH367" s="92"/>
      <c r="FI367" s="92"/>
      <c r="FJ367" s="92"/>
      <c r="FK367" s="92"/>
      <c r="FL367" s="92"/>
      <c r="FM367" s="92"/>
      <c r="FN367" s="92"/>
      <c r="FO367" s="92"/>
    </row>
    <row r="368" s="57" customFormat="1" ht="15" spans="1:171">
      <c r="A368" s="85">
        <v>2040701</v>
      </c>
      <c r="B368" s="90" t="s">
        <v>151</v>
      </c>
      <c r="C368" s="87">
        <v>0</v>
      </c>
      <c r="D368" s="87">
        <v>0</v>
      </c>
      <c r="E368" s="88"/>
      <c r="FG368" s="92"/>
      <c r="FH368" s="92"/>
      <c r="FI368" s="92"/>
      <c r="FJ368" s="92"/>
      <c r="FK368" s="92"/>
      <c r="FL368" s="92"/>
      <c r="FM368" s="92"/>
      <c r="FN368" s="92"/>
      <c r="FO368" s="92"/>
    </row>
    <row r="369" s="57" customFormat="1" ht="15" spans="1:171">
      <c r="A369" s="85">
        <v>2040702</v>
      </c>
      <c r="B369" s="89" t="s">
        <v>152</v>
      </c>
      <c r="C369" s="87">
        <v>0</v>
      </c>
      <c r="D369" s="87">
        <v>0</v>
      </c>
      <c r="E369" s="88"/>
      <c r="FG369" s="92"/>
      <c r="FH369" s="92"/>
      <c r="FI369" s="92"/>
      <c r="FJ369" s="92"/>
      <c r="FK369" s="92"/>
      <c r="FL369" s="92"/>
      <c r="FM369" s="92"/>
      <c r="FN369" s="92"/>
      <c r="FO369" s="92"/>
    </row>
    <row r="370" s="57" customFormat="1" ht="15" spans="1:171">
      <c r="A370" s="85">
        <v>2040703</v>
      </c>
      <c r="B370" s="86" t="s">
        <v>153</v>
      </c>
      <c r="C370" s="87">
        <v>0</v>
      </c>
      <c r="D370" s="87">
        <v>0</v>
      </c>
      <c r="E370" s="88"/>
      <c r="FG370" s="92"/>
      <c r="FH370" s="92"/>
      <c r="FI370" s="92"/>
      <c r="FJ370" s="92"/>
      <c r="FK370" s="92"/>
      <c r="FL370" s="92"/>
      <c r="FM370" s="92"/>
      <c r="FN370" s="92"/>
      <c r="FO370" s="92"/>
    </row>
    <row r="371" s="57" customFormat="1" ht="15" spans="1:171">
      <c r="A371" s="85">
        <v>2040704</v>
      </c>
      <c r="B371" s="86" t="s">
        <v>357</v>
      </c>
      <c r="C371" s="87">
        <v>0</v>
      </c>
      <c r="D371" s="87">
        <v>0</v>
      </c>
      <c r="E371" s="88"/>
      <c r="FG371" s="92"/>
      <c r="FH371" s="92"/>
      <c r="FI371" s="92"/>
      <c r="FJ371" s="92"/>
      <c r="FK371" s="92"/>
      <c r="FL371" s="92"/>
      <c r="FM371" s="92"/>
      <c r="FN371" s="92"/>
      <c r="FO371" s="92"/>
    </row>
    <row r="372" s="57" customFormat="1" ht="15" spans="1:171">
      <c r="A372" s="85">
        <v>2040705</v>
      </c>
      <c r="B372" s="89" t="s">
        <v>358</v>
      </c>
      <c r="C372" s="87">
        <v>0</v>
      </c>
      <c r="D372" s="87">
        <v>0</v>
      </c>
      <c r="E372" s="88"/>
      <c r="FG372" s="92"/>
      <c r="FH372" s="92"/>
      <c r="FI372" s="92"/>
      <c r="FJ372" s="92"/>
      <c r="FK372" s="92"/>
      <c r="FL372" s="92"/>
      <c r="FM372" s="92"/>
      <c r="FN372" s="92"/>
      <c r="FO372" s="92"/>
    </row>
    <row r="373" s="57" customFormat="1" ht="15" spans="1:171">
      <c r="A373" s="85">
        <v>2040706</v>
      </c>
      <c r="B373" s="86" t="s">
        <v>359</v>
      </c>
      <c r="C373" s="87">
        <v>0</v>
      </c>
      <c r="D373" s="87">
        <v>0</v>
      </c>
      <c r="E373" s="88"/>
      <c r="FG373" s="92"/>
      <c r="FH373" s="92"/>
      <c r="FI373" s="92"/>
      <c r="FJ373" s="92"/>
      <c r="FK373" s="92"/>
      <c r="FL373" s="92"/>
      <c r="FM373" s="92"/>
      <c r="FN373" s="92"/>
      <c r="FO373" s="92"/>
    </row>
    <row r="374" s="57" customFormat="1" ht="15" spans="1:171">
      <c r="A374" s="85">
        <v>2040707</v>
      </c>
      <c r="B374" s="86" t="s">
        <v>191</v>
      </c>
      <c r="C374" s="87">
        <v>0</v>
      </c>
      <c r="D374" s="87">
        <v>0</v>
      </c>
      <c r="E374" s="88"/>
      <c r="FG374" s="92"/>
      <c r="FH374" s="92"/>
      <c r="FI374" s="92"/>
      <c r="FJ374" s="92"/>
      <c r="FK374" s="92"/>
      <c r="FL374" s="92"/>
      <c r="FM374" s="92"/>
      <c r="FN374" s="92"/>
      <c r="FO374" s="92"/>
    </row>
    <row r="375" s="57" customFormat="1" ht="15" spans="1:171">
      <c r="A375" s="85">
        <v>2040750</v>
      </c>
      <c r="B375" s="86" t="s">
        <v>160</v>
      </c>
      <c r="C375" s="87">
        <v>0</v>
      </c>
      <c r="D375" s="87">
        <v>0</v>
      </c>
      <c r="E375" s="88"/>
      <c r="FG375" s="92"/>
      <c r="FH375" s="92"/>
      <c r="FI375" s="92"/>
      <c r="FJ375" s="92"/>
      <c r="FK375" s="92"/>
      <c r="FL375" s="92"/>
      <c r="FM375" s="92"/>
      <c r="FN375" s="92"/>
      <c r="FO375" s="92"/>
    </row>
    <row r="376" s="57" customFormat="1" ht="15" spans="1:171">
      <c r="A376" s="85">
        <v>2040799</v>
      </c>
      <c r="B376" s="89" t="s">
        <v>360</v>
      </c>
      <c r="C376" s="87">
        <v>0</v>
      </c>
      <c r="D376" s="87">
        <v>0</v>
      </c>
      <c r="E376" s="88"/>
      <c r="FG376" s="92"/>
      <c r="FH376" s="92"/>
      <c r="FI376" s="92"/>
      <c r="FJ376" s="92"/>
      <c r="FK376" s="92"/>
      <c r="FL376" s="92"/>
      <c r="FM376" s="92"/>
      <c r="FN376" s="92"/>
      <c r="FO376" s="92"/>
    </row>
    <row r="377" s="57" customFormat="1" ht="15" spans="1:171">
      <c r="A377" s="81">
        <v>20408</v>
      </c>
      <c r="B377" s="82" t="s">
        <v>361</v>
      </c>
      <c r="C377" s="83">
        <v>0</v>
      </c>
      <c r="D377" s="94">
        <v>0</v>
      </c>
      <c r="E377" s="84"/>
      <c r="FG377" s="92"/>
      <c r="FH377" s="92"/>
      <c r="FI377" s="92"/>
      <c r="FJ377" s="92"/>
      <c r="FK377" s="92"/>
      <c r="FL377" s="92"/>
      <c r="FM377" s="92"/>
      <c r="FN377" s="92"/>
      <c r="FO377" s="92"/>
    </row>
    <row r="378" s="57" customFormat="1" ht="15" spans="1:171">
      <c r="A378" s="85">
        <v>2040801</v>
      </c>
      <c r="B378" s="89" t="s">
        <v>151</v>
      </c>
      <c r="C378" s="87">
        <v>0</v>
      </c>
      <c r="D378" s="87">
        <v>0</v>
      </c>
      <c r="E378" s="88"/>
      <c r="FG378" s="92"/>
      <c r="FH378" s="92"/>
      <c r="FI378" s="92"/>
      <c r="FJ378" s="92"/>
      <c r="FK378" s="92"/>
      <c r="FL378" s="92"/>
      <c r="FM378" s="92"/>
      <c r="FN378" s="92"/>
      <c r="FO378" s="92"/>
    </row>
    <row r="379" s="57" customFormat="1" ht="15" spans="1:171">
      <c r="A379" s="85">
        <v>2040802</v>
      </c>
      <c r="B379" s="89" t="s">
        <v>152</v>
      </c>
      <c r="C379" s="87">
        <v>0</v>
      </c>
      <c r="D379" s="87">
        <v>0</v>
      </c>
      <c r="E379" s="88"/>
      <c r="FG379" s="92"/>
      <c r="FH379" s="92"/>
      <c r="FI379" s="92"/>
      <c r="FJ379" s="92"/>
      <c r="FK379" s="92"/>
      <c r="FL379" s="92"/>
      <c r="FM379" s="92"/>
      <c r="FN379" s="92"/>
      <c r="FO379" s="92"/>
    </row>
    <row r="380" s="57" customFormat="1" ht="15" spans="1:171">
      <c r="A380" s="85">
        <v>2040803</v>
      </c>
      <c r="B380" s="86" t="s">
        <v>153</v>
      </c>
      <c r="C380" s="87">
        <v>0</v>
      </c>
      <c r="D380" s="87">
        <v>0</v>
      </c>
      <c r="E380" s="88"/>
      <c r="FG380" s="92"/>
      <c r="FH380" s="92"/>
      <c r="FI380" s="92"/>
      <c r="FJ380" s="92"/>
      <c r="FK380" s="92"/>
      <c r="FL380" s="92"/>
      <c r="FM380" s="92"/>
      <c r="FN380" s="92"/>
      <c r="FO380" s="92"/>
    </row>
    <row r="381" s="57" customFormat="1" ht="15" spans="1:171">
      <c r="A381" s="85">
        <v>2040804</v>
      </c>
      <c r="B381" s="86" t="s">
        <v>362</v>
      </c>
      <c r="C381" s="87">
        <v>0</v>
      </c>
      <c r="D381" s="87">
        <v>0</v>
      </c>
      <c r="E381" s="88"/>
      <c r="FG381" s="92"/>
      <c r="FH381" s="92"/>
      <c r="FI381" s="92"/>
      <c r="FJ381" s="92"/>
      <c r="FK381" s="92"/>
      <c r="FL381" s="92"/>
      <c r="FM381" s="92"/>
      <c r="FN381" s="92"/>
      <c r="FO381" s="92"/>
    </row>
    <row r="382" s="57" customFormat="1" ht="15" spans="1:171">
      <c r="A382" s="85">
        <v>2040805</v>
      </c>
      <c r="B382" s="86" t="s">
        <v>363</v>
      </c>
      <c r="C382" s="87">
        <v>0</v>
      </c>
      <c r="D382" s="87">
        <v>0</v>
      </c>
      <c r="E382" s="88"/>
      <c r="FG382" s="92"/>
      <c r="FH382" s="92"/>
      <c r="FI382" s="92"/>
      <c r="FJ382" s="92"/>
      <c r="FK382" s="92"/>
      <c r="FL382" s="92"/>
      <c r="FM382" s="92"/>
      <c r="FN382" s="92"/>
      <c r="FO382" s="92"/>
    </row>
    <row r="383" s="57" customFormat="1" ht="15" spans="1:171">
      <c r="A383" s="85">
        <v>2040806</v>
      </c>
      <c r="B383" s="86" t="s">
        <v>364</v>
      </c>
      <c r="C383" s="87">
        <v>0</v>
      </c>
      <c r="D383" s="87">
        <v>0</v>
      </c>
      <c r="E383" s="88"/>
      <c r="FG383" s="92"/>
      <c r="FH383" s="92"/>
      <c r="FI383" s="92"/>
      <c r="FJ383" s="92"/>
      <c r="FK383" s="92"/>
      <c r="FL383" s="92"/>
      <c r="FM383" s="92"/>
      <c r="FN383" s="92"/>
      <c r="FO383" s="92"/>
    </row>
    <row r="384" s="57" customFormat="1" ht="15" spans="1:171">
      <c r="A384" s="85">
        <v>2040807</v>
      </c>
      <c r="B384" s="89" t="s">
        <v>191</v>
      </c>
      <c r="C384" s="87">
        <v>0</v>
      </c>
      <c r="D384" s="87">
        <v>0</v>
      </c>
      <c r="E384" s="88"/>
      <c r="FG384" s="92"/>
      <c r="FH384" s="92"/>
      <c r="FI384" s="92"/>
      <c r="FJ384" s="92"/>
      <c r="FK384" s="92"/>
      <c r="FL384" s="92"/>
      <c r="FM384" s="92"/>
      <c r="FN384" s="92"/>
      <c r="FO384" s="92"/>
    </row>
    <row r="385" s="57" customFormat="1" ht="15" spans="1:171">
      <c r="A385" s="85">
        <v>2040850</v>
      </c>
      <c r="B385" s="89" t="s">
        <v>160</v>
      </c>
      <c r="C385" s="87">
        <v>0</v>
      </c>
      <c r="D385" s="87">
        <v>0</v>
      </c>
      <c r="E385" s="88"/>
      <c r="FG385" s="92"/>
      <c r="FH385" s="92"/>
      <c r="FI385" s="92"/>
      <c r="FJ385" s="92"/>
      <c r="FK385" s="92"/>
      <c r="FL385" s="92"/>
      <c r="FM385" s="92"/>
      <c r="FN385" s="92"/>
      <c r="FO385" s="92"/>
    </row>
    <row r="386" s="57" customFormat="1" ht="15" spans="1:171">
      <c r="A386" s="85">
        <v>2040899</v>
      </c>
      <c r="B386" s="90" t="s">
        <v>365</v>
      </c>
      <c r="C386" s="87">
        <v>0</v>
      </c>
      <c r="D386" s="87">
        <v>0</v>
      </c>
      <c r="E386" s="88"/>
      <c r="FG386" s="92"/>
      <c r="FH386" s="92"/>
      <c r="FI386" s="92"/>
      <c r="FJ386" s="92"/>
      <c r="FK386" s="92"/>
      <c r="FL386" s="92"/>
      <c r="FM386" s="92"/>
      <c r="FN386" s="92"/>
      <c r="FO386" s="92"/>
    </row>
    <row r="387" s="57" customFormat="1" ht="15" spans="1:171">
      <c r="A387" s="81">
        <v>20409</v>
      </c>
      <c r="B387" s="82" t="s">
        <v>366</v>
      </c>
      <c r="C387" s="83">
        <v>0</v>
      </c>
      <c r="D387" s="94">
        <v>0</v>
      </c>
      <c r="E387" s="84"/>
      <c r="FG387" s="92"/>
      <c r="FH387" s="92"/>
      <c r="FI387" s="92"/>
      <c r="FJ387" s="92"/>
      <c r="FK387" s="92"/>
      <c r="FL387" s="92"/>
      <c r="FM387" s="92"/>
      <c r="FN387" s="92"/>
      <c r="FO387" s="92"/>
    </row>
    <row r="388" s="57" customFormat="1" ht="15" spans="1:171">
      <c r="A388" s="85">
        <v>2040901</v>
      </c>
      <c r="B388" s="86" t="s">
        <v>151</v>
      </c>
      <c r="C388" s="87">
        <v>0</v>
      </c>
      <c r="D388" s="87">
        <v>0</v>
      </c>
      <c r="E388" s="88"/>
      <c r="FG388" s="92"/>
      <c r="FH388" s="92"/>
      <c r="FI388" s="92"/>
      <c r="FJ388" s="92"/>
      <c r="FK388" s="92"/>
      <c r="FL388" s="92"/>
      <c r="FM388" s="92"/>
      <c r="FN388" s="92"/>
      <c r="FO388" s="92"/>
    </row>
    <row r="389" s="57" customFormat="1" ht="15" spans="1:171">
      <c r="A389" s="85">
        <v>2040902</v>
      </c>
      <c r="B389" s="86" t="s">
        <v>152</v>
      </c>
      <c r="C389" s="87">
        <v>0</v>
      </c>
      <c r="D389" s="87">
        <v>0</v>
      </c>
      <c r="E389" s="88"/>
      <c r="FG389" s="92"/>
      <c r="FH389" s="92"/>
      <c r="FI389" s="92"/>
      <c r="FJ389" s="92"/>
      <c r="FK389" s="92"/>
      <c r="FL389" s="92"/>
      <c r="FM389" s="92"/>
      <c r="FN389" s="92"/>
      <c r="FO389" s="92"/>
    </row>
    <row r="390" s="57" customFormat="1" ht="15" spans="1:171">
      <c r="A390" s="85">
        <v>2040903</v>
      </c>
      <c r="B390" s="89" t="s">
        <v>153</v>
      </c>
      <c r="C390" s="87">
        <v>0</v>
      </c>
      <c r="D390" s="87">
        <v>0</v>
      </c>
      <c r="E390" s="88"/>
      <c r="FG390" s="92"/>
      <c r="FH390" s="92"/>
      <c r="FI390" s="92"/>
      <c r="FJ390" s="92"/>
      <c r="FK390" s="92"/>
      <c r="FL390" s="92"/>
      <c r="FM390" s="92"/>
      <c r="FN390" s="92"/>
      <c r="FO390" s="92"/>
    </row>
    <row r="391" s="57" customFormat="1" ht="15" spans="1:171">
      <c r="A391" s="85">
        <v>2040904</v>
      </c>
      <c r="B391" s="89" t="s">
        <v>367</v>
      </c>
      <c r="C391" s="87">
        <v>0</v>
      </c>
      <c r="D391" s="87">
        <v>0</v>
      </c>
      <c r="E391" s="88"/>
      <c r="FG391" s="92"/>
      <c r="FH391" s="92"/>
      <c r="FI391" s="92"/>
      <c r="FJ391" s="92"/>
      <c r="FK391" s="92"/>
      <c r="FL391" s="92"/>
      <c r="FM391" s="92"/>
      <c r="FN391" s="92"/>
      <c r="FO391" s="92"/>
    </row>
    <row r="392" s="57" customFormat="1" ht="15" spans="1:171">
      <c r="A392" s="85">
        <v>2040905</v>
      </c>
      <c r="B392" s="89" t="s">
        <v>368</v>
      </c>
      <c r="C392" s="87">
        <v>0</v>
      </c>
      <c r="D392" s="87">
        <v>0</v>
      </c>
      <c r="E392" s="88"/>
      <c r="FG392" s="92"/>
      <c r="FH392" s="92"/>
      <c r="FI392" s="92"/>
      <c r="FJ392" s="92"/>
      <c r="FK392" s="92"/>
      <c r="FL392" s="92"/>
      <c r="FM392" s="92"/>
      <c r="FN392" s="92"/>
      <c r="FO392" s="92"/>
    </row>
    <row r="393" s="57" customFormat="1" ht="15" spans="1:171">
      <c r="A393" s="85">
        <v>2040950</v>
      </c>
      <c r="B393" s="86" t="s">
        <v>160</v>
      </c>
      <c r="C393" s="87">
        <v>0</v>
      </c>
      <c r="D393" s="87">
        <v>0</v>
      </c>
      <c r="E393" s="88"/>
      <c r="FG393" s="92"/>
      <c r="FH393" s="92"/>
      <c r="FI393" s="92"/>
      <c r="FJ393" s="92"/>
      <c r="FK393" s="92"/>
      <c r="FL393" s="92"/>
      <c r="FM393" s="92"/>
      <c r="FN393" s="92"/>
      <c r="FO393" s="92"/>
    </row>
    <row r="394" s="57" customFormat="1" ht="15" spans="1:171">
      <c r="A394" s="85">
        <v>2040999</v>
      </c>
      <c r="B394" s="86" t="s">
        <v>369</v>
      </c>
      <c r="C394" s="87">
        <v>0</v>
      </c>
      <c r="D394" s="87">
        <v>0</v>
      </c>
      <c r="E394" s="88"/>
      <c r="FG394" s="92"/>
      <c r="FH394" s="92"/>
      <c r="FI394" s="92"/>
      <c r="FJ394" s="92"/>
      <c r="FK394" s="92"/>
      <c r="FL394" s="92"/>
      <c r="FM394" s="92"/>
      <c r="FN394" s="92"/>
      <c r="FO394" s="92"/>
    </row>
    <row r="395" s="57" customFormat="1" ht="15" spans="1:171">
      <c r="A395" s="81">
        <v>20410</v>
      </c>
      <c r="B395" s="82" t="s">
        <v>370</v>
      </c>
      <c r="C395" s="83">
        <v>0</v>
      </c>
      <c r="D395" s="94">
        <v>0</v>
      </c>
      <c r="E395" s="84"/>
      <c r="FG395" s="92"/>
      <c r="FH395" s="92"/>
      <c r="FI395" s="92"/>
      <c r="FJ395" s="92"/>
      <c r="FK395" s="92"/>
      <c r="FL395" s="92"/>
      <c r="FM395" s="92"/>
      <c r="FN395" s="92"/>
      <c r="FO395" s="92"/>
    </row>
    <row r="396" s="57" customFormat="1" ht="15" spans="1:171">
      <c r="A396" s="85">
        <v>2041001</v>
      </c>
      <c r="B396" s="89" t="s">
        <v>151</v>
      </c>
      <c r="C396" s="87">
        <v>0</v>
      </c>
      <c r="D396" s="87">
        <v>0</v>
      </c>
      <c r="E396" s="88"/>
      <c r="FG396" s="92"/>
      <c r="FH396" s="92"/>
      <c r="FI396" s="92"/>
      <c r="FJ396" s="92"/>
      <c r="FK396" s="92"/>
      <c r="FL396" s="92"/>
      <c r="FM396" s="92"/>
      <c r="FN396" s="92"/>
      <c r="FO396" s="92"/>
    </row>
    <row r="397" s="57" customFormat="1" ht="15" spans="1:171">
      <c r="A397" s="85">
        <v>2041002</v>
      </c>
      <c r="B397" s="90" t="s">
        <v>152</v>
      </c>
      <c r="C397" s="87">
        <v>0</v>
      </c>
      <c r="D397" s="87">
        <v>0</v>
      </c>
      <c r="E397" s="88"/>
      <c r="FG397" s="92"/>
      <c r="FH397" s="92"/>
      <c r="FI397" s="92"/>
      <c r="FJ397" s="92"/>
      <c r="FK397" s="92"/>
      <c r="FL397" s="92"/>
      <c r="FM397" s="92"/>
      <c r="FN397" s="92"/>
      <c r="FO397" s="92"/>
    </row>
    <row r="398" s="57" customFormat="1" ht="15" spans="1:171">
      <c r="A398" s="85">
        <v>2041006</v>
      </c>
      <c r="B398" s="86" t="s">
        <v>191</v>
      </c>
      <c r="C398" s="87">
        <v>0</v>
      </c>
      <c r="D398" s="87">
        <v>0</v>
      </c>
      <c r="E398" s="88"/>
      <c r="FG398" s="92"/>
      <c r="FH398" s="92"/>
      <c r="FI398" s="92"/>
      <c r="FJ398" s="92"/>
      <c r="FK398" s="92"/>
      <c r="FL398" s="92"/>
      <c r="FM398" s="92"/>
      <c r="FN398" s="92"/>
      <c r="FO398" s="92"/>
    </row>
    <row r="399" s="57" customFormat="1" ht="15" spans="1:171">
      <c r="A399" s="85">
        <v>2041007</v>
      </c>
      <c r="B399" s="86" t="s">
        <v>371</v>
      </c>
      <c r="C399" s="87">
        <v>0</v>
      </c>
      <c r="D399" s="87">
        <v>0</v>
      </c>
      <c r="E399" s="88"/>
      <c r="FG399" s="92"/>
      <c r="FH399" s="92"/>
      <c r="FI399" s="92"/>
      <c r="FJ399" s="92"/>
      <c r="FK399" s="92"/>
      <c r="FL399" s="92"/>
      <c r="FM399" s="92"/>
      <c r="FN399" s="92"/>
      <c r="FO399" s="92"/>
    </row>
    <row r="400" s="57" customFormat="1" ht="15" spans="1:171">
      <c r="A400" s="85">
        <v>2041099</v>
      </c>
      <c r="B400" s="86" t="s">
        <v>372</v>
      </c>
      <c r="C400" s="87">
        <v>0</v>
      </c>
      <c r="D400" s="87">
        <v>0</v>
      </c>
      <c r="E400" s="88"/>
      <c r="FG400" s="92"/>
      <c r="FH400" s="92"/>
      <c r="FI400" s="92"/>
      <c r="FJ400" s="92"/>
      <c r="FK400" s="92"/>
      <c r="FL400" s="92"/>
      <c r="FM400" s="92"/>
      <c r="FN400" s="92"/>
      <c r="FO400" s="92"/>
    </row>
    <row r="401" s="57" customFormat="1" ht="15" spans="1:171">
      <c r="A401" s="81">
        <v>20499</v>
      </c>
      <c r="B401" s="82" t="s">
        <v>373</v>
      </c>
      <c r="C401" s="83">
        <f>SUM(C402:C403)</f>
        <v>166</v>
      </c>
      <c r="D401" s="83">
        <f>SUM(D402:D403)</f>
        <v>91</v>
      </c>
      <c r="E401" s="84">
        <f t="shared" ref="E401:E407" si="29">SUM(D401/C401)</f>
        <v>0.548192771084337</v>
      </c>
      <c r="FG401" s="92"/>
      <c r="FH401" s="92"/>
      <c r="FI401" s="92"/>
      <c r="FJ401" s="92"/>
      <c r="FK401" s="92"/>
      <c r="FL401" s="92"/>
      <c r="FM401" s="92"/>
      <c r="FN401" s="92"/>
      <c r="FO401" s="92"/>
    </row>
    <row r="402" s="57" customFormat="1" ht="15" spans="1:171">
      <c r="A402" s="85">
        <v>2049902</v>
      </c>
      <c r="B402" s="89" t="s">
        <v>374</v>
      </c>
      <c r="C402" s="87">
        <v>17</v>
      </c>
      <c r="D402" s="87">
        <v>15</v>
      </c>
      <c r="E402" s="88">
        <f t="shared" si="29"/>
        <v>0.882352941176471</v>
      </c>
      <c r="FG402" s="92"/>
      <c r="FH402" s="92"/>
      <c r="FI402" s="92"/>
      <c r="FJ402" s="92"/>
      <c r="FK402" s="92"/>
      <c r="FL402" s="92"/>
      <c r="FM402" s="92"/>
      <c r="FN402" s="92"/>
      <c r="FO402" s="92"/>
    </row>
    <row r="403" s="57" customFormat="1" ht="15" spans="1:171">
      <c r="A403" s="85">
        <v>2049999</v>
      </c>
      <c r="B403" s="89" t="s">
        <v>373</v>
      </c>
      <c r="C403" s="87">
        <v>149</v>
      </c>
      <c r="D403" s="87">
        <v>76</v>
      </c>
      <c r="E403" s="88">
        <f t="shared" si="29"/>
        <v>0.51006711409396</v>
      </c>
      <c r="FG403" s="92"/>
      <c r="FH403" s="92"/>
      <c r="FI403" s="92"/>
      <c r="FJ403" s="92"/>
      <c r="FK403" s="92"/>
      <c r="FL403" s="92"/>
      <c r="FM403" s="92"/>
      <c r="FN403" s="92"/>
      <c r="FO403" s="92"/>
    </row>
    <row r="404" s="57" customFormat="1" ht="15" spans="1:171">
      <c r="A404" s="77">
        <v>205</v>
      </c>
      <c r="B404" s="78" t="s">
        <v>375</v>
      </c>
      <c r="C404" s="79">
        <f>C405+C410+C417+C423+C429+C433+C437+C441+C447+C454</f>
        <v>34344</v>
      </c>
      <c r="D404" s="79">
        <f>D405+D410+D417+D423+D429+D433+D437+D441+D447+D454</f>
        <v>34608</v>
      </c>
      <c r="E404" s="80">
        <f t="shared" si="29"/>
        <v>1.00768693221523</v>
      </c>
      <c r="FG404" s="92"/>
      <c r="FH404" s="92"/>
      <c r="FI404" s="92"/>
      <c r="FJ404" s="92"/>
      <c r="FK404" s="92"/>
      <c r="FL404" s="92"/>
      <c r="FM404" s="92"/>
      <c r="FN404" s="92"/>
      <c r="FO404" s="92"/>
    </row>
    <row r="405" s="57" customFormat="1" ht="15" spans="1:171">
      <c r="A405" s="81">
        <v>20501</v>
      </c>
      <c r="B405" s="82" t="s">
        <v>376</v>
      </c>
      <c r="C405" s="83">
        <f>SUM(C406:C409)</f>
        <v>6157</v>
      </c>
      <c r="D405" s="83">
        <f>SUM(D406:D409)</f>
        <v>5600</v>
      </c>
      <c r="E405" s="84">
        <f t="shared" si="29"/>
        <v>0.909533863894754</v>
      </c>
      <c r="FG405" s="92"/>
      <c r="FH405" s="92"/>
      <c r="FI405" s="92"/>
      <c r="FJ405" s="92"/>
      <c r="FK405" s="92"/>
      <c r="FL405" s="92"/>
      <c r="FM405" s="92"/>
      <c r="FN405" s="92"/>
      <c r="FO405" s="92"/>
    </row>
    <row r="406" s="57" customFormat="1" ht="15" spans="1:171">
      <c r="A406" s="85">
        <v>2050101</v>
      </c>
      <c r="B406" s="86" t="s">
        <v>151</v>
      </c>
      <c r="C406" s="87">
        <v>4096</v>
      </c>
      <c r="D406" s="87">
        <v>3800</v>
      </c>
      <c r="E406" s="88">
        <f t="shared" si="29"/>
        <v>0.927734375</v>
      </c>
      <c r="FG406" s="92"/>
      <c r="FH406" s="92"/>
      <c r="FI406" s="92"/>
      <c r="FJ406" s="92"/>
      <c r="FK406" s="92"/>
      <c r="FL406" s="92"/>
      <c r="FM406" s="92"/>
      <c r="FN406" s="92"/>
      <c r="FO406" s="92"/>
    </row>
    <row r="407" s="57" customFormat="1" ht="15" spans="1:171">
      <c r="A407" s="85">
        <v>2050102</v>
      </c>
      <c r="B407" s="86" t="s">
        <v>152</v>
      </c>
      <c r="C407" s="87">
        <v>837</v>
      </c>
      <c r="D407" s="87">
        <v>600</v>
      </c>
      <c r="E407" s="88">
        <f t="shared" si="29"/>
        <v>0.716845878136201</v>
      </c>
      <c r="FG407" s="92"/>
      <c r="FH407" s="92"/>
      <c r="FI407" s="92"/>
      <c r="FJ407" s="92"/>
      <c r="FK407" s="92"/>
      <c r="FL407" s="92"/>
      <c r="FM407" s="92"/>
      <c r="FN407" s="92"/>
      <c r="FO407" s="92"/>
    </row>
    <row r="408" s="57" customFormat="1" ht="15" spans="1:171">
      <c r="A408" s="85">
        <v>2050103</v>
      </c>
      <c r="B408" s="86" t="s">
        <v>153</v>
      </c>
      <c r="C408" s="87">
        <v>0</v>
      </c>
      <c r="D408" s="87">
        <v>0</v>
      </c>
      <c r="E408" s="88"/>
      <c r="FG408" s="92"/>
      <c r="FH408" s="92"/>
      <c r="FI408" s="92"/>
      <c r="FJ408" s="92"/>
      <c r="FK408" s="92"/>
      <c r="FL408" s="92"/>
      <c r="FM408" s="92"/>
      <c r="FN408" s="92"/>
      <c r="FO408" s="92"/>
    </row>
    <row r="409" s="57" customFormat="1" ht="15" spans="1:171">
      <c r="A409" s="85">
        <v>2050199</v>
      </c>
      <c r="B409" s="86" t="s">
        <v>377</v>
      </c>
      <c r="C409" s="87">
        <v>1224</v>
      </c>
      <c r="D409" s="87">
        <v>1200</v>
      </c>
      <c r="E409" s="88">
        <f t="shared" ref="E409:E417" si="30">SUM(D409/C409)</f>
        <v>0.980392156862745</v>
      </c>
      <c r="FG409" s="92"/>
      <c r="FH409" s="92"/>
      <c r="FI409" s="92"/>
      <c r="FJ409" s="92"/>
      <c r="FK409" s="92"/>
      <c r="FL409" s="92"/>
      <c r="FM409" s="92"/>
      <c r="FN409" s="92"/>
      <c r="FO409" s="92"/>
    </row>
    <row r="410" s="57" customFormat="1" ht="15" spans="1:171">
      <c r="A410" s="81">
        <v>20502</v>
      </c>
      <c r="B410" s="82" t="s">
        <v>378</v>
      </c>
      <c r="C410" s="83">
        <f>SUM(C411:C416)</f>
        <v>25137</v>
      </c>
      <c r="D410" s="83">
        <f>SUM(D411:D416)</f>
        <v>25835</v>
      </c>
      <c r="E410" s="84">
        <f t="shared" si="30"/>
        <v>1.02776783227911</v>
      </c>
      <c r="FG410" s="92"/>
      <c r="FH410" s="92"/>
      <c r="FI410" s="92"/>
      <c r="FJ410" s="92"/>
      <c r="FK410" s="92"/>
      <c r="FL410" s="92"/>
      <c r="FM410" s="92"/>
      <c r="FN410" s="92"/>
      <c r="FO410" s="92"/>
    </row>
    <row r="411" s="57" customFormat="1" ht="15" spans="1:171">
      <c r="A411" s="85">
        <v>2050201</v>
      </c>
      <c r="B411" s="89" t="s">
        <v>379</v>
      </c>
      <c r="C411" s="87">
        <v>2625</v>
      </c>
      <c r="D411" s="87">
        <v>2800</v>
      </c>
      <c r="E411" s="88">
        <f t="shared" si="30"/>
        <v>1.06666666666667</v>
      </c>
      <c r="FG411" s="92"/>
      <c r="FH411" s="92"/>
      <c r="FI411" s="92"/>
      <c r="FJ411" s="92"/>
      <c r="FK411" s="92"/>
      <c r="FL411" s="92"/>
      <c r="FM411" s="92"/>
      <c r="FN411" s="92"/>
      <c r="FO411" s="92"/>
    </row>
    <row r="412" s="57" customFormat="1" ht="15" spans="1:171">
      <c r="A412" s="85">
        <v>2050202</v>
      </c>
      <c r="B412" s="89" t="s">
        <v>380</v>
      </c>
      <c r="C412" s="87">
        <v>8371</v>
      </c>
      <c r="D412" s="87">
        <v>8900</v>
      </c>
      <c r="E412" s="88">
        <f t="shared" si="30"/>
        <v>1.06319436148608</v>
      </c>
      <c r="FG412" s="92"/>
      <c r="FH412" s="92"/>
      <c r="FI412" s="92"/>
      <c r="FJ412" s="92"/>
      <c r="FK412" s="92"/>
      <c r="FL412" s="92"/>
      <c r="FM412" s="92"/>
      <c r="FN412" s="92"/>
      <c r="FO412" s="92"/>
    </row>
    <row r="413" s="57" customFormat="1" ht="15" spans="1:171">
      <c r="A413" s="85">
        <v>2050203</v>
      </c>
      <c r="B413" s="89" t="s">
        <v>381</v>
      </c>
      <c r="C413" s="87">
        <v>6293</v>
      </c>
      <c r="D413" s="87">
        <v>6800</v>
      </c>
      <c r="E413" s="88">
        <f t="shared" si="30"/>
        <v>1.08056570792945</v>
      </c>
      <c r="FG413" s="92"/>
      <c r="FH413" s="92"/>
      <c r="FI413" s="92"/>
      <c r="FJ413" s="92"/>
      <c r="FK413" s="92"/>
      <c r="FL413" s="92"/>
      <c r="FM413" s="92"/>
      <c r="FN413" s="92"/>
      <c r="FO413" s="92"/>
    </row>
    <row r="414" s="57" customFormat="1" ht="15" spans="1:171">
      <c r="A414" s="85">
        <v>2050204</v>
      </c>
      <c r="B414" s="90" t="s">
        <v>382</v>
      </c>
      <c r="C414" s="87">
        <v>4024</v>
      </c>
      <c r="D414" s="87">
        <v>4500</v>
      </c>
      <c r="E414" s="88">
        <f t="shared" si="30"/>
        <v>1.1182902584493</v>
      </c>
      <c r="FG414" s="92"/>
      <c r="FH414" s="92"/>
      <c r="FI414" s="92"/>
      <c r="FJ414" s="92"/>
      <c r="FK414" s="92"/>
      <c r="FL414" s="92"/>
      <c r="FM414" s="92"/>
      <c r="FN414" s="92"/>
      <c r="FO414" s="92"/>
    </row>
    <row r="415" s="57" customFormat="1" ht="15" spans="1:171">
      <c r="A415" s="85">
        <v>2050205</v>
      </c>
      <c r="B415" s="86" t="s">
        <v>383</v>
      </c>
      <c r="C415" s="87">
        <v>38</v>
      </c>
      <c r="D415" s="87">
        <v>30</v>
      </c>
      <c r="E415" s="88">
        <f t="shared" si="30"/>
        <v>0.789473684210526</v>
      </c>
      <c r="FG415" s="92"/>
      <c r="FH415" s="92"/>
      <c r="FI415" s="92"/>
      <c r="FJ415" s="92"/>
      <c r="FK415" s="92"/>
      <c r="FL415" s="92"/>
      <c r="FM415" s="92"/>
      <c r="FN415" s="92"/>
      <c r="FO415" s="92"/>
    </row>
    <row r="416" s="57" customFormat="1" ht="15" spans="1:171">
      <c r="A416" s="85">
        <v>2050299</v>
      </c>
      <c r="B416" s="86" t="s">
        <v>384</v>
      </c>
      <c r="C416" s="87">
        <v>3786</v>
      </c>
      <c r="D416" s="87">
        <v>2805</v>
      </c>
      <c r="E416" s="88">
        <f t="shared" si="30"/>
        <v>0.740887480190174</v>
      </c>
      <c r="FG416" s="92"/>
      <c r="FH416" s="92"/>
      <c r="FI416" s="92"/>
      <c r="FJ416" s="92"/>
      <c r="FK416" s="92"/>
      <c r="FL416" s="92"/>
      <c r="FM416" s="92"/>
      <c r="FN416" s="92"/>
      <c r="FO416" s="92"/>
    </row>
    <row r="417" s="57" customFormat="1" ht="15" spans="1:171">
      <c r="A417" s="81">
        <v>20503</v>
      </c>
      <c r="B417" s="82" t="s">
        <v>385</v>
      </c>
      <c r="C417" s="83">
        <f>SUM(C418:C422)</f>
        <v>2040</v>
      </c>
      <c r="D417" s="83">
        <f>SUM(D418:D422)</f>
        <v>2400</v>
      </c>
      <c r="E417" s="84">
        <f t="shared" si="30"/>
        <v>1.17647058823529</v>
      </c>
      <c r="FG417" s="92"/>
      <c r="FH417" s="92"/>
      <c r="FI417" s="92"/>
      <c r="FJ417" s="92"/>
      <c r="FK417" s="92"/>
      <c r="FL417" s="92"/>
      <c r="FM417" s="92"/>
      <c r="FN417" s="92"/>
      <c r="FO417" s="92"/>
    </row>
    <row r="418" s="57" customFormat="1" ht="15" spans="1:171">
      <c r="A418" s="85">
        <v>2050301</v>
      </c>
      <c r="B418" s="86" t="s">
        <v>386</v>
      </c>
      <c r="C418" s="87">
        <v>0</v>
      </c>
      <c r="D418" s="87">
        <v>0</v>
      </c>
      <c r="E418" s="88"/>
      <c r="FG418" s="92"/>
      <c r="FH418" s="92"/>
      <c r="FI418" s="92"/>
      <c r="FJ418" s="92"/>
      <c r="FK418" s="92"/>
      <c r="FL418" s="92"/>
      <c r="FM418" s="92"/>
      <c r="FN418" s="92"/>
      <c r="FO418" s="92"/>
    </row>
    <row r="419" s="57" customFormat="1" ht="15" spans="1:171">
      <c r="A419" s="85">
        <v>2050302</v>
      </c>
      <c r="B419" s="90" t="s">
        <v>387</v>
      </c>
      <c r="C419" s="87">
        <v>2040</v>
      </c>
      <c r="D419" s="87">
        <v>2400</v>
      </c>
      <c r="E419" s="88">
        <f>SUM(D419/C419)</f>
        <v>1.17647058823529</v>
      </c>
      <c r="FG419" s="92"/>
      <c r="FH419" s="92"/>
      <c r="FI419" s="92"/>
      <c r="FJ419" s="92"/>
      <c r="FK419" s="92"/>
      <c r="FL419" s="92"/>
      <c r="FM419" s="92"/>
      <c r="FN419" s="92"/>
      <c r="FO419" s="92"/>
    </row>
    <row r="420" s="57" customFormat="1" ht="15" spans="1:171">
      <c r="A420" s="85">
        <v>2050303</v>
      </c>
      <c r="B420" s="89" t="s">
        <v>388</v>
      </c>
      <c r="C420" s="87">
        <v>0</v>
      </c>
      <c r="D420" s="87">
        <v>0</v>
      </c>
      <c r="E420" s="88"/>
      <c r="FG420" s="92"/>
      <c r="FH420" s="92"/>
      <c r="FI420" s="92"/>
      <c r="FJ420" s="92"/>
      <c r="FK420" s="92"/>
      <c r="FL420" s="92"/>
      <c r="FM420" s="92"/>
      <c r="FN420" s="92"/>
      <c r="FO420" s="92"/>
    </row>
    <row r="421" s="57" customFormat="1" ht="15" spans="1:171">
      <c r="A421" s="85">
        <v>2050305</v>
      </c>
      <c r="B421" s="86" t="s">
        <v>389</v>
      </c>
      <c r="C421" s="87">
        <v>0</v>
      </c>
      <c r="D421" s="87">
        <v>0</v>
      </c>
      <c r="E421" s="88"/>
      <c r="FG421" s="92"/>
      <c r="FH421" s="92"/>
      <c r="FI421" s="92"/>
      <c r="FJ421" s="92"/>
      <c r="FK421" s="92"/>
      <c r="FL421" s="92"/>
      <c r="FM421" s="92"/>
      <c r="FN421" s="92"/>
      <c r="FO421" s="92"/>
    </row>
    <row r="422" s="57" customFormat="1" ht="15" spans="1:171">
      <c r="A422" s="85">
        <v>2050399</v>
      </c>
      <c r="B422" s="86" t="s">
        <v>390</v>
      </c>
      <c r="C422" s="87">
        <v>0</v>
      </c>
      <c r="D422" s="87">
        <v>0</v>
      </c>
      <c r="E422" s="88"/>
      <c r="FG422" s="92"/>
      <c r="FH422" s="92"/>
      <c r="FI422" s="92"/>
      <c r="FJ422" s="92"/>
      <c r="FK422" s="92"/>
      <c r="FL422" s="92"/>
      <c r="FM422" s="92"/>
      <c r="FN422" s="92"/>
      <c r="FO422" s="92"/>
    </row>
    <row r="423" s="57" customFormat="1" ht="15" spans="1:171">
      <c r="A423" s="81">
        <v>20504</v>
      </c>
      <c r="B423" s="82" t="s">
        <v>391</v>
      </c>
      <c r="C423" s="83">
        <v>0</v>
      </c>
      <c r="D423" s="94">
        <v>0</v>
      </c>
      <c r="E423" s="84"/>
      <c r="FG423" s="92"/>
      <c r="FH423" s="92"/>
      <c r="FI423" s="92"/>
      <c r="FJ423" s="92"/>
      <c r="FK423" s="92"/>
      <c r="FL423" s="92"/>
      <c r="FM423" s="92"/>
      <c r="FN423" s="92"/>
      <c r="FO423" s="92"/>
    </row>
    <row r="424" s="57" customFormat="1" ht="15" spans="1:171">
      <c r="A424" s="85">
        <v>2050401</v>
      </c>
      <c r="B424" s="89" t="s">
        <v>392</v>
      </c>
      <c r="C424" s="87">
        <v>0</v>
      </c>
      <c r="D424" s="87">
        <v>0</v>
      </c>
      <c r="E424" s="88"/>
      <c r="FG424" s="92"/>
      <c r="FH424" s="92"/>
      <c r="FI424" s="92"/>
      <c r="FJ424" s="92"/>
      <c r="FK424" s="92"/>
      <c r="FL424" s="92"/>
      <c r="FM424" s="92"/>
      <c r="FN424" s="92"/>
      <c r="FO424" s="92"/>
    </row>
    <row r="425" s="57" customFormat="1" ht="15" spans="1:171">
      <c r="A425" s="85">
        <v>2050402</v>
      </c>
      <c r="B425" s="86" t="s">
        <v>393</v>
      </c>
      <c r="C425" s="87">
        <v>0</v>
      </c>
      <c r="D425" s="87">
        <v>0</v>
      </c>
      <c r="E425" s="88"/>
      <c r="FG425" s="92"/>
      <c r="FH425" s="92"/>
      <c r="FI425" s="92"/>
      <c r="FJ425" s="92"/>
      <c r="FK425" s="92"/>
      <c r="FL425" s="92"/>
      <c r="FM425" s="92"/>
      <c r="FN425" s="92"/>
      <c r="FO425" s="92"/>
    </row>
    <row r="426" s="57" customFormat="1" ht="15" spans="1:171">
      <c r="A426" s="85">
        <v>2050403</v>
      </c>
      <c r="B426" s="90" t="s">
        <v>394</v>
      </c>
      <c r="C426" s="87">
        <v>0</v>
      </c>
      <c r="D426" s="87">
        <v>0</v>
      </c>
      <c r="E426" s="88"/>
      <c r="FG426" s="92"/>
      <c r="FH426" s="92"/>
      <c r="FI426" s="92"/>
      <c r="FJ426" s="92"/>
      <c r="FK426" s="92"/>
      <c r="FL426" s="92"/>
      <c r="FM426" s="92"/>
      <c r="FN426" s="92"/>
      <c r="FO426" s="92"/>
    </row>
    <row r="427" s="57" customFormat="1" ht="15" spans="1:171">
      <c r="A427" s="85">
        <v>2050404</v>
      </c>
      <c r="B427" s="86" t="s">
        <v>395</v>
      </c>
      <c r="C427" s="87">
        <v>0</v>
      </c>
      <c r="D427" s="87">
        <v>0</v>
      </c>
      <c r="E427" s="88"/>
      <c r="FG427" s="92"/>
      <c r="FH427" s="92"/>
      <c r="FI427" s="92"/>
      <c r="FJ427" s="92"/>
      <c r="FK427" s="92"/>
      <c r="FL427" s="92"/>
      <c r="FM427" s="92"/>
      <c r="FN427" s="92"/>
      <c r="FO427" s="92"/>
    </row>
    <row r="428" s="57" customFormat="1" ht="15" spans="1:171">
      <c r="A428" s="85">
        <v>2050499</v>
      </c>
      <c r="B428" s="86" t="s">
        <v>396</v>
      </c>
      <c r="C428" s="87">
        <v>0</v>
      </c>
      <c r="D428" s="87">
        <v>0</v>
      </c>
      <c r="E428" s="88"/>
      <c r="FG428" s="92"/>
      <c r="FH428" s="92"/>
      <c r="FI428" s="92"/>
      <c r="FJ428" s="92"/>
      <c r="FK428" s="92"/>
      <c r="FL428" s="92"/>
      <c r="FM428" s="92"/>
      <c r="FN428" s="92"/>
      <c r="FO428" s="92"/>
    </row>
    <row r="429" s="57" customFormat="1" ht="15" spans="1:171">
      <c r="A429" s="81">
        <v>20505</v>
      </c>
      <c r="B429" s="82" t="s">
        <v>397</v>
      </c>
      <c r="C429" s="83">
        <v>0</v>
      </c>
      <c r="D429" s="94">
        <v>0</v>
      </c>
      <c r="E429" s="84"/>
      <c r="FG429" s="92"/>
      <c r="FH429" s="92"/>
      <c r="FI429" s="92"/>
      <c r="FJ429" s="92"/>
      <c r="FK429" s="92"/>
      <c r="FL429" s="92"/>
      <c r="FM429" s="92"/>
      <c r="FN429" s="92"/>
      <c r="FO429" s="92"/>
    </row>
    <row r="430" s="57" customFormat="1" ht="15" spans="1:171">
      <c r="A430" s="85">
        <v>2050501</v>
      </c>
      <c r="B430" s="89" t="s">
        <v>398</v>
      </c>
      <c r="C430" s="87">
        <v>0</v>
      </c>
      <c r="D430" s="87">
        <v>0</v>
      </c>
      <c r="E430" s="88"/>
      <c r="FG430" s="92"/>
      <c r="FH430" s="92"/>
      <c r="FI430" s="92"/>
      <c r="FJ430" s="92"/>
      <c r="FK430" s="92"/>
      <c r="FL430" s="92"/>
      <c r="FM430" s="92"/>
      <c r="FN430" s="92"/>
      <c r="FO430" s="92"/>
    </row>
    <row r="431" s="57" customFormat="1" ht="15" spans="1:171">
      <c r="A431" s="85">
        <v>2050502</v>
      </c>
      <c r="B431" s="89" t="s">
        <v>399</v>
      </c>
      <c r="C431" s="87">
        <v>0</v>
      </c>
      <c r="D431" s="87">
        <v>0</v>
      </c>
      <c r="E431" s="88"/>
      <c r="FG431" s="92"/>
      <c r="FH431" s="92"/>
      <c r="FI431" s="92"/>
      <c r="FJ431" s="92"/>
      <c r="FK431" s="92"/>
      <c r="FL431" s="92"/>
      <c r="FM431" s="92"/>
      <c r="FN431" s="92"/>
      <c r="FO431" s="92"/>
    </row>
    <row r="432" s="57" customFormat="1" ht="15" spans="1:171">
      <c r="A432" s="85">
        <v>2050599</v>
      </c>
      <c r="B432" s="89" t="s">
        <v>400</v>
      </c>
      <c r="C432" s="87">
        <v>0</v>
      </c>
      <c r="D432" s="87">
        <v>0</v>
      </c>
      <c r="E432" s="88"/>
      <c r="FG432" s="92"/>
      <c r="FH432" s="92"/>
      <c r="FI432" s="92"/>
      <c r="FJ432" s="92"/>
      <c r="FK432" s="92"/>
      <c r="FL432" s="92"/>
      <c r="FM432" s="92"/>
      <c r="FN432" s="92"/>
      <c r="FO432" s="92"/>
    </row>
    <row r="433" s="57" customFormat="1" ht="15" spans="1:171">
      <c r="A433" s="81">
        <v>20506</v>
      </c>
      <c r="B433" s="82" t="s">
        <v>401</v>
      </c>
      <c r="C433" s="83">
        <v>0</v>
      </c>
      <c r="D433" s="94">
        <v>0</v>
      </c>
      <c r="E433" s="84"/>
      <c r="FG433" s="92"/>
      <c r="FH433" s="92"/>
      <c r="FI433" s="92"/>
      <c r="FJ433" s="92"/>
      <c r="FK433" s="92"/>
      <c r="FL433" s="92"/>
      <c r="FM433" s="92"/>
      <c r="FN433" s="92"/>
      <c r="FO433" s="92"/>
    </row>
    <row r="434" s="57" customFormat="1" ht="15" spans="1:171">
      <c r="A434" s="85">
        <v>2050601</v>
      </c>
      <c r="B434" s="86" t="s">
        <v>402</v>
      </c>
      <c r="C434" s="87">
        <v>0</v>
      </c>
      <c r="D434" s="87">
        <v>0</v>
      </c>
      <c r="E434" s="88"/>
      <c r="FG434" s="92"/>
      <c r="FH434" s="92"/>
      <c r="FI434" s="92"/>
      <c r="FJ434" s="92"/>
      <c r="FK434" s="92"/>
      <c r="FL434" s="92"/>
      <c r="FM434" s="92"/>
      <c r="FN434" s="92"/>
      <c r="FO434" s="92"/>
    </row>
    <row r="435" s="57" customFormat="1" ht="15" spans="1:171">
      <c r="A435" s="85">
        <v>2050602</v>
      </c>
      <c r="B435" s="86" t="s">
        <v>403</v>
      </c>
      <c r="C435" s="87">
        <v>0</v>
      </c>
      <c r="D435" s="87">
        <v>0</v>
      </c>
      <c r="E435" s="88"/>
      <c r="FG435" s="92"/>
      <c r="FH435" s="92"/>
      <c r="FI435" s="92"/>
      <c r="FJ435" s="92"/>
      <c r="FK435" s="92"/>
      <c r="FL435" s="92"/>
      <c r="FM435" s="92"/>
      <c r="FN435" s="92"/>
      <c r="FO435" s="92"/>
    </row>
    <row r="436" s="57" customFormat="1" ht="15" spans="1:171">
      <c r="A436" s="85">
        <v>2050699</v>
      </c>
      <c r="B436" s="86" t="s">
        <v>404</v>
      </c>
      <c r="C436" s="87">
        <v>0</v>
      </c>
      <c r="D436" s="87">
        <v>0</v>
      </c>
      <c r="E436" s="88"/>
      <c r="FG436" s="92"/>
      <c r="FH436" s="92"/>
      <c r="FI436" s="92"/>
      <c r="FJ436" s="92"/>
      <c r="FK436" s="92"/>
      <c r="FL436" s="92"/>
      <c r="FM436" s="92"/>
      <c r="FN436" s="92"/>
      <c r="FO436" s="92"/>
    </row>
    <row r="437" s="57" customFormat="1" ht="15" spans="1:171">
      <c r="A437" s="81">
        <v>20507</v>
      </c>
      <c r="B437" s="82" t="s">
        <v>405</v>
      </c>
      <c r="C437" s="83">
        <v>0</v>
      </c>
      <c r="D437" s="94">
        <v>0</v>
      </c>
      <c r="E437" s="84"/>
      <c r="FG437" s="92"/>
      <c r="FH437" s="92"/>
      <c r="FI437" s="92"/>
      <c r="FJ437" s="92"/>
      <c r="FK437" s="92"/>
      <c r="FL437" s="92"/>
      <c r="FM437" s="92"/>
      <c r="FN437" s="92"/>
      <c r="FO437" s="92"/>
    </row>
    <row r="438" s="57" customFormat="1" ht="15" spans="1:171">
      <c r="A438" s="85">
        <v>2050701</v>
      </c>
      <c r="B438" s="89" t="s">
        <v>406</v>
      </c>
      <c r="C438" s="87">
        <v>0</v>
      </c>
      <c r="D438" s="87">
        <v>0</v>
      </c>
      <c r="E438" s="88"/>
      <c r="FG438" s="92"/>
      <c r="FH438" s="92"/>
      <c r="FI438" s="92"/>
      <c r="FJ438" s="92"/>
      <c r="FK438" s="92"/>
      <c r="FL438" s="92"/>
      <c r="FM438" s="92"/>
      <c r="FN438" s="92"/>
      <c r="FO438" s="92"/>
    </row>
    <row r="439" s="57" customFormat="1" ht="15" spans="1:171">
      <c r="A439" s="85">
        <v>2050702</v>
      </c>
      <c r="B439" s="89" t="s">
        <v>407</v>
      </c>
      <c r="C439" s="87">
        <v>0</v>
      </c>
      <c r="D439" s="87">
        <v>0</v>
      </c>
      <c r="E439" s="88"/>
      <c r="FG439" s="92"/>
      <c r="FH439" s="92"/>
      <c r="FI439" s="92"/>
      <c r="FJ439" s="92"/>
      <c r="FK439" s="92"/>
      <c r="FL439" s="92"/>
      <c r="FM439" s="92"/>
      <c r="FN439" s="92"/>
      <c r="FO439" s="92"/>
    </row>
    <row r="440" s="57" customFormat="1" ht="15" spans="1:171">
      <c r="A440" s="85">
        <v>2050799</v>
      </c>
      <c r="B440" s="90" t="s">
        <v>408</v>
      </c>
      <c r="C440" s="87">
        <v>0</v>
      </c>
      <c r="D440" s="87">
        <v>0</v>
      </c>
      <c r="E440" s="88"/>
      <c r="FG440" s="92"/>
      <c r="FH440" s="92"/>
      <c r="FI440" s="92"/>
      <c r="FJ440" s="92"/>
      <c r="FK440" s="92"/>
      <c r="FL440" s="92"/>
      <c r="FM440" s="92"/>
      <c r="FN440" s="92"/>
      <c r="FO440" s="92"/>
    </row>
    <row r="441" s="57" customFormat="1" ht="15" spans="1:171">
      <c r="A441" s="81">
        <v>20508</v>
      </c>
      <c r="B441" s="82" t="s">
        <v>409</v>
      </c>
      <c r="C441" s="83">
        <f>SUM(C442:C446)</f>
        <v>411</v>
      </c>
      <c r="D441" s="83">
        <f>SUM(D442:D446)</f>
        <v>418</v>
      </c>
      <c r="E441" s="84">
        <f t="shared" ref="E441:E444" si="31">SUM(D441/C441)</f>
        <v>1.01703163017032</v>
      </c>
      <c r="FG441" s="92"/>
      <c r="FH441" s="92"/>
      <c r="FI441" s="92"/>
      <c r="FJ441" s="92"/>
      <c r="FK441" s="92"/>
      <c r="FL441" s="92"/>
      <c r="FM441" s="92"/>
      <c r="FN441" s="92"/>
      <c r="FO441" s="92"/>
    </row>
    <row r="442" s="57" customFormat="1" ht="15" spans="1:171">
      <c r="A442" s="85">
        <v>2050801</v>
      </c>
      <c r="B442" s="86" t="s">
        <v>410</v>
      </c>
      <c r="C442" s="87">
        <v>0</v>
      </c>
      <c r="D442" s="87">
        <v>0</v>
      </c>
      <c r="E442" s="88"/>
      <c r="FG442" s="92"/>
      <c r="FH442" s="92"/>
      <c r="FI442" s="92"/>
      <c r="FJ442" s="92"/>
      <c r="FK442" s="92"/>
      <c r="FL442" s="92"/>
      <c r="FM442" s="92"/>
      <c r="FN442" s="92"/>
      <c r="FO442" s="92"/>
    </row>
    <row r="443" s="57" customFormat="1" ht="15" spans="1:171">
      <c r="A443" s="85">
        <v>2050802</v>
      </c>
      <c r="B443" s="86" t="s">
        <v>411</v>
      </c>
      <c r="C443" s="87">
        <v>403</v>
      </c>
      <c r="D443" s="87">
        <v>410</v>
      </c>
      <c r="E443" s="88">
        <f t="shared" si="31"/>
        <v>1.01736972704715</v>
      </c>
      <c r="FG443" s="92"/>
      <c r="FH443" s="92"/>
      <c r="FI443" s="92"/>
      <c r="FJ443" s="92"/>
      <c r="FK443" s="92"/>
      <c r="FL443" s="92"/>
      <c r="FM443" s="92"/>
      <c r="FN443" s="92"/>
      <c r="FO443" s="92"/>
    </row>
    <row r="444" s="57" customFormat="1" ht="15" spans="1:171">
      <c r="A444" s="85">
        <v>2050803</v>
      </c>
      <c r="B444" s="89" t="s">
        <v>412</v>
      </c>
      <c r="C444" s="87">
        <v>2</v>
      </c>
      <c r="D444" s="87">
        <v>2</v>
      </c>
      <c r="E444" s="88">
        <f t="shared" si="31"/>
        <v>1</v>
      </c>
      <c r="FG444" s="92"/>
      <c r="FH444" s="92"/>
      <c r="FI444" s="92"/>
      <c r="FJ444" s="92"/>
      <c r="FK444" s="92"/>
      <c r="FL444" s="92"/>
      <c r="FM444" s="92"/>
      <c r="FN444" s="92"/>
      <c r="FO444" s="92"/>
    </row>
    <row r="445" s="57" customFormat="1" ht="15" spans="1:171">
      <c r="A445" s="85">
        <v>2050804</v>
      </c>
      <c r="B445" s="89" t="s">
        <v>413</v>
      </c>
      <c r="C445" s="87">
        <v>0</v>
      </c>
      <c r="D445" s="87">
        <v>0</v>
      </c>
      <c r="E445" s="88"/>
      <c r="FG445" s="92"/>
      <c r="FH445" s="92"/>
      <c r="FI445" s="92"/>
      <c r="FJ445" s="92"/>
      <c r="FK445" s="92"/>
      <c r="FL445" s="92"/>
      <c r="FM445" s="92"/>
      <c r="FN445" s="92"/>
      <c r="FO445" s="92"/>
    </row>
    <row r="446" s="57" customFormat="1" ht="15" spans="1:171">
      <c r="A446" s="85">
        <v>2050899</v>
      </c>
      <c r="B446" s="89" t="s">
        <v>414</v>
      </c>
      <c r="C446" s="87">
        <v>6</v>
      </c>
      <c r="D446" s="87">
        <v>6</v>
      </c>
      <c r="E446" s="88">
        <f>SUM(D446/C446)</f>
        <v>1</v>
      </c>
      <c r="FG446" s="92"/>
      <c r="FH446" s="92"/>
      <c r="FI446" s="92"/>
      <c r="FJ446" s="92"/>
      <c r="FK446" s="92"/>
      <c r="FL446" s="92"/>
      <c r="FM446" s="92"/>
      <c r="FN446" s="92"/>
      <c r="FO446" s="92"/>
    </row>
    <row r="447" s="57" customFormat="1" ht="15" spans="1:171">
      <c r="A447" s="81">
        <v>20509</v>
      </c>
      <c r="B447" s="82" t="s">
        <v>415</v>
      </c>
      <c r="C447" s="83">
        <v>0</v>
      </c>
      <c r="D447" s="94">
        <v>0</v>
      </c>
      <c r="E447" s="84"/>
      <c r="FG447" s="92"/>
      <c r="FH447" s="92"/>
      <c r="FI447" s="92"/>
      <c r="FJ447" s="92"/>
      <c r="FK447" s="92"/>
      <c r="FL447" s="92"/>
      <c r="FM447" s="92"/>
      <c r="FN447" s="92"/>
      <c r="FO447" s="92"/>
    </row>
    <row r="448" s="57" customFormat="1" ht="15" spans="1:171">
      <c r="A448" s="85">
        <v>2050901</v>
      </c>
      <c r="B448" s="86" t="s">
        <v>416</v>
      </c>
      <c r="C448" s="87">
        <v>0</v>
      </c>
      <c r="D448" s="87">
        <v>0</v>
      </c>
      <c r="E448" s="88"/>
      <c r="FG448" s="92"/>
      <c r="FH448" s="92"/>
      <c r="FI448" s="92"/>
      <c r="FJ448" s="92"/>
      <c r="FK448" s="92"/>
      <c r="FL448" s="92"/>
      <c r="FM448" s="92"/>
      <c r="FN448" s="92"/>
      <c r="FO448" s="92"/>
    </row>
    <row r="449" s="57" customFormat="1" ht="15" spans="1:171">
      <c r="A449" s="85">
        <v>2050902</v>
      </c>
      <c r="B449" s="89" t="s">
        <v>417</v>
      </c>
      <c r="C449" s="87">
        <v>0</v>
      </c>
      <c r="D449" s="87">
        <v>0</v>
      </c>
      <c r="E449" s="88"/>
      <c r="FG449" s="92"/>
      <c r="FH449" s="92"/>
      <c r="FI449" s="92"/>
      <c r="FJ449" s="92"/>
      <c r="FK449" s="92"/>
      <c r="FL449" s="92"/>
      <c r="FM449" s="92"/>
      <c r="FN449" s="92"/>
      <c r="FO449" s="92"/>
    </row>
    <row r="450" s="57" customFormat="1" ht="15" spans="1:171">
      <c r="A450" s="85">
        <v>2050903</v>
      </c>
      <c r="B450" s="89" t="s">
        <v>418</v>
      </c>
      <c r="C450" s="87">
        <v>0</v>
      </c>
      <c r="D450" s="87">
        <v>0</v>
      </c>
      <c r="E450" s="88"/>
      <c r="FG450" s="92"/>
      <c r="FH450" s="92"/>
      <c r="FI450" s="92"/>
      <c r="FJ450" s="92"/>
      <c r="FK450" s="92"/>
      <c r="FL450" s="92"/>
      <c r="FM450" s="92"/>
      <c r="FN450" s="92"/>
      <c r="FO450" s="92"/>
    </row>
    <row r="451" s="57" customFormat="1" ht="15" spans="1:171">
      <c r="A451" s="85">
        <v>2050904</v>
      </c>
      <c r="B451" s="89" t="s">
        <v>419</v>
      </c>
      <c r="C451" s="87">
        <v>0</v>
      </c>
      <c r="D451" s="87">
        <v>0</v>
      </c>
      <c r="E451" s="88"/>
      <c r="FG451" s="92"/>
      <c r="FH451" s="92"/>
      <c r="FI451" s="92"/>
      <c r="FJ451" s="92"/>
      <c r="FK451" s="92"/>
      <c r="FL451" s="92"/>
      <c r="FM451" s="92"/>
      <c r="FN451" s="92"/>
      <c r="FO451" s="92"/>
    </row>
    <row r="452" s="57" customFormat="1" ht="15" spans="1:171">
      <c r="A452" s="85">
        <v>2050905</v>
      </c>
      <c r="B452" s="89" t="s">
        <v>420</v>
      </c>
      <c r="C452" s="87">
        <v>0</v>
      </c>
      <c r="D452" s="87">
        <v>0</v>
      </c>
      <c r="E452" s="88"/>
      <c r="FG452" s="92"/>
      <c r="FH452" s="92"/>
      <c r="FI452" s="92"/>
      <c r="FJ452" s="92"/>
      <c r="FK452" s="92"/>
      <c r="FL452" s="92"/>
      <c r="FM452" s="92"/>
      <c r="FN452" s="92"/>
      <c r="FO452" s="92"/>
    </row>
    <row r="453" s="57" customFormat="1" ht="15" spans="1:171">
      <c r="A453" s="85">
        <v>2050999</v>
      </c>
      <c r="B453" s="86" t="s">
        <v>421</v>
      </c>
      <c r="C453" s="87">
        <v>0</v>
      </c>
      <c r="D453" s="87">
        <v>0</v>
      </c>
      <c r="E453" s="88"/>
      <c r="FG453" s="92"/>
      <c r="FH453" s="92"/>
      <c r="FI453" s="92"/>
      <c r="FJ453" s="92"/>
      <c r="FK453" s="92"/>
      <c r="FL453" s="92"/>
      <c r="FM453" s="92"/>
      <c r="FN453" s="92"/>
      <c r="FO453" s="92"/>
    </row>
    <row r="454" s="57" customFormat="1" ht="15" spans="1:171">
      <c r="A454" s="81">
        <v>20599</v>
      </c>
      <c r="B454" s="82" t="s">
        <v>422</v>
      </c>
      <c r="C454" s="83">
        <f>SUM(C455)</f>
        <v>599</v>
      </c>
      <c r="D454" s="83">
        <f>SUM(D455)</f>
        <v>355</v>
      </c>
      <c r="E454" s="84">
        <f t="shared" ref="E454:E459" si="32">SUM(D454/C454)</f>
        <v>0.592654424040067</v>
      </c>
      <c r="FG454" s="92"/>
      <c r="FH454" s="92"/>
      <c r="FI454" s="92"/>
      <c r="FJ454" s="92"/>
      <c r="FK454" s="92"/>
      <c r="FL454" s="92"/>
      <c r="FM454" s="92"/>
      <c r="FN454" s="92"/>
      <c r="FO454" s="92"/>
    </row>
    <row r="455" s="57" customFormat="1" ht="15" spans="1:171">
      <c r="A455" s="85">
        <v>2059999</v>
      </c>
      <c r="B455" s="89" t="s">
        <v>422</v>
      </c>
      <c r="C455" s="87">
        <v>599</v>
      </c>
      <c r="D455" s="87">
        <v>355</v>
      </c>
      <c r="E455" s="88">
        <f t="shared" si="32"/>
        <v>0.592654424040067</v>
      </c>
      <c r="FG455" s="92"/>
      <c r="FH455" s="92"/>
      <c r="FI455" s="92"/>
      <c r="FJ455" s="92"/>
      <c r="FK455" s="92"/>
      <c r="FL455" s="92"/>
      <c r="FM455" s="92"/>
      <c r="FN455" s="92"/>
      <c r="FO455" s="92"/>
    </row>
    <row r="456" s="57" customFormat="1" ht="15" spans="1:171">
      <c r="A456" s="77">
        <v>206</v>
      </c>
      <c r="B456" s="78" t="s">
        <v>423</v>
      </c>
      <c r="C456" s="79">
        <f>C457+C462+C471+C477+C482+C487+C492+C499+C507</f>
        <v>8120</v>
      </c>
      <c r="D456" s="79">
        <f>D457+D462+D471+D477+D482+D487+D492+D499+D507</f>
        <v>8653</v>
      </c>
      <c r="E456" s="80">
        <f t="shared" si="32"/>
        <v>1.06564039408867</v>
      </c>
      <c r="FG456" s="92"/>
      <c r="FH456" s="92"/>
      <c r="FI456" s="92"/>
      <c r="FJ456" s="92"/>
      <c r="FK456" s="92"/>
      <c r="FL456" s="92"/>
      <c r="FM456" s="92"/>
      <c r="FN456" s="92"/>
      <c r="FO456" s="92"/>
    </row>
    <row r="457" s="57" customFormat="1" ht="15" spans="1:171">
      <c r="A457" s="81">
        <v>20601</v>
      </c>
      <c r="B457" s="82" t="s">
        <v>424</v>
      </c>
      <c r="C457" s="83">
        <f>SUM(C458:C461)</f>
        <v>4301</v>
      </c>
      <c r="D457" s="83">
        <f>SUM(D458:D461)</f>
        <v>4416</v>
      </c>
      <c r="E457" s="84">
        <f t="shared" si="32"/>
        <v>1.02673796791444</v>
      </c>
      <c r="FG457" s="92"/>
      <c r="FH457" s="92"/>
      <c r="FI457" s="92"/>
      <c r="FJ457" s="92"/>
      <c r="FK457" s="92"/>
      <c r="FL457" s="92"/>
      <c r="FM457" s="92"/>
      <c r="FN457" s="92"/>
      <c r="FO457" s="92"/>
    </row>
    <row r="458" s="57" customFormat="1" ht="15" spans="1:171">
      <c r="A458" s="85">
        <v>2060101</v>
      </c>
      <c r="B458" s="89" t="s">
        <v>151</v>
      </c>
      <c r="C458" s="87">
        <v>556</v>
      </c>
      <c r="D458" s="87">
        <v>590</v>
      </c>
      <c r="E458" s="88">
        <f t="shared" si="32"/>
        <v>1.06115107913669</v>
      </c>
      <c r="FG458" s="92"/>
      <c r="FH458" s="92"/>
      <c r="FI458" s="92"/>
      <c r="FJ458" s="92"/>
      <c r="FK458" s="92"/>
      <c r="FL458" s="92"/>
      <c r="FM458" s="92"/>
      <c r="FN458" s="92"/>
      <c r="FO458" s="92"/>
    </row>
    <row r="459" s="57" customFormat="1" ht="15" spans="1:171">
      <c r="A459" s="85">
        <v>2060102</v>
      </c>
      <c r="B459" s="89" t="s">
        <v>152</v>
      </c>
      <c r="C459" s="87">
        <v>2335</v>
      </c>
      <c r="D459" s="87">
        <v>2300</v>
      </c>
      <c r="E459" s="88">
        <f t="shared" si="32"/>
        <v>0.985010706638116</v>
      </c>
      <c r="FG459" s="92"/>
      <c r="FH459" s="92"/>
      <c r="FI459" s="92"/>
      <c r="FJ459" s="92"/>
      <c r="FK459" s="92"/>
      <c r="FL459" s="92"/>
      <c r="FM459" s="92"/>
      <c r="FN459" s="92"/>
      <c r="FO459" s="92"/>
    </row>
    <row r="460" s="57" customFormat="1" ht="15" spans="1:171">
      <c r="A460" s="85">
        <v>2060103</v>
      </c>
      <c r="B460" s="86" t="s">
        <v>153</v>
      </c>
      <c r="C460" s="87">
        <v>0</v>
      </c>
      <c r="D460" s="87">
        <v>0</v>
      </c>
      <c r="E460" s="88"/>
      <c r="FG460" s="92"/>
      <c r="FH460" s="92"/>
      <c r="FI460" s="92"/>
      <c r="FJ460" s="92"/>
      <c r="FK460" s="92"/>
      <c r="FL460" s="92"/>
      <c r="FM460" s="92"/>
      <c r="FN460" s="92"/>
      <c r="FO460" s="92"/>
    </row>
    <row r="461" s="57" customFormat="1" ht="15" spans="1:171">
      <c r="A461" s="85">
        <v>2060199</v>
      </c>
      <c r="B461" s="86" t="s">
        <v>425</v>
      </c>
      <c r="C461" s="87">
        <v>1410</v>
      </c>
      <c r="D461" s="87">
        <v>1526</v>
      </c>
      <c r="E461" s="88">
        <f>SUM(D461/C461)</f>
        <v>1.0822695035461</v>
      </c>
      <c r="FG461" s="92"/>
      <c r="FH461" s="92"/>
      <c r="FI461" s="92"/>
      <c r="FJ461" s="92"/>
      <c r="FK461" s="92"/>
      <c r="FL461" s="92"/>
      <c r="FM461" s="92"/>
      <c r="FN461" s="92"/>
      <c r="FO461" s="92"/>
    </row>
    <row r="462" s="57" customFormat="1" ht="15" spans="1:171">
      <c r="A462" s="81">
        <v>20602</v>
      </c>
      <c r="B462" s="82" t="s">
        <v>426</v>
      </c>
      <c r="C462" s="83">
        <v>0</v>
      </c>
      <c r="D462" s="94">
        <v>0</v>
      </c>
      <c r="E462" s="84"/>
      <c r="FG462" s="92"/>
      <c r="FH462" s="92"/>
      <c r="FI462" s="92"/>
      <c r="FJ462" s="92"/>
      <c r="FK462" s="92"/>
      <c r="FL462" s="92"/>
      <c r="FM462" s="92"/>
      <c r="FN462" s="92"/>
      <c r="FO462" s="92"/>
    </row>
    <row r="463" s="57" customFormat="1" ht="15" spans="1:171">
      <c r="A463" s="85">
        <v>2060201</v>
      </c>
      <c r="B463" s="86" t="s">
        <v>427</v>
      </c>
      <c r="C463" s="87">
        <v>0</v>
      </c>
      <c r="D463" s="87">
        <v>0</v>
      </c>
      <c r="E463" s="88"/>
      <c r="FG463" s="92"/>
      <c r="FH463" s="92"/>
      <c r="FI463" s="92"/>
      <c r="FJ463" s="92"/>
      <c r="FK463" s="92"/>
      <c r="FL463" s="92"/>
      <c r="FM463" s="92"/>
      <c r="FN463" s="92"/>
      <c r="FO463" s="92"/>
    </row>
    <row r="464" s="57" customFormat="1" ht="15" spans="1:171">
      <c r="A464" s="85">
        <v>2060203</v>
      </c>
      <c r="B464" s="89" t="s">
        <v>428</v>
      </c>
      <c r="C464" s="87">
        <v>0</v>
      </c>
      <c r="D464" s="87">
        <v>0</v>
      </c>
      <c r="E464" s="88"/>
      <c r="FG464" s="92"/>
      <c r="FH464" s="92"/>
      <c r="FI464" s="92"/>
      <c r="FJ464" s="92"/>
      <c r="FK464" s="92"/>
      <c r="FL464" s="92"/>
      <c r="FM464" s="92"/>
      <c r="FN464" s="92"/>
      <c r="FO464" s="92"/>
    </row>
    <row r="465" s="57" customFormat="1" ht="15" spans="1:171">
      <c r="A465" s="85">
        <v>2060204</v>
      </c>
      <c r="B465" s="89" t="s">
        <v>429</v>
      </c>
      <c r="C465" s="87">
        <v>0</v>
      </c>
      <c r="D465" s="87">
        <v>0</v>
      </c>
      <c r="E465" s="88"/>
      <c r="FG465" s="92"/>
      <c r="FH465" s="92"/>
      <c r="FI465" s="92"/>
      <c r="FJ465" s="92"/>
      <c r="FK465" s="92"/>
      <c r="FL465" s="92"/>
      <c r="FM465" s="92"/>
      <c r="FN465" s="92"/>
      <c r="FO465" s="92"/>
    </row>
    <row r="466" s="57" customFormat="1" ht="15" spans="1:171">
      <c r="A466" s="85">
        <v>2060205</v>
      </c>
      <c r="B466" s="90" t="s">
        <v>430</v>
      </c>
      <c r="C466" s="87">
        <v>0</v>
      </c>
      <c r="D466" s="87">
        <v>0</v>
      </c>
      <c r="E466" s="88"/>
      <c r="FG466" s="92"/>
      <c r="FH466" s="92"/>
      <c r="FI466" s="92"/>
      <c r="FJ466" s="92"/>
      <c r="FK466" s="92"/>
      <c r="FL466" s="92"/>
      <c r="FM466" s="92"/>
      <c r="FN466" s="92"/>
      <c r="FO466" s="92"/>
    </row>
    <row r="467" s="57" customFormat="1" ht="15" spans="1:171">
      <c r="A467" s="85">
        <v>2060206</v>
      </c>
      <c r="B467" s="89" t="s">
        <v>431</v>
      </c>
      <c r="C467" s="87">
        <v>0</v>
      </c>
      <c r="D467" s="87">
        <v>0</v>
      </c>
      <c r="E467" s="88"/>
      <c r="FG467" s="92"/>
      <c r="FH467" s="92"/>
      <c r="FI467" s="92"/>
      <c r="FJ467" s="92"/>
      <c r="FK467" s="92"/>
      <c r="FL467" s="92"/>
      <c r="FM467" s="92"/>
      <c r="FN467" s="92"/>
      <c r="FO467" s="92"/>
    </row>
    <row r="468" s="57" customFormat="1" ht="15" spans="1:171">
      <c r="A468" s="85">
        <v>2060207</v>
      </c>
      <c r="B468" s="89" t="s">
        <v>432</v>
      </c>
      <c r="C468" s="87">
        <v>0</v>
      </c>
      <c r="D468" s="87">
        <v>0</v>
      </c>
      <c r="E468" s="88"/>
      <c r="FG468" s="92"/>
      <c r="FH468" s="92"/>
      <c r="FI468" s="92"/>
      <c r="FJ468" s="92"/>
      <c r="FK468" s="92"/>
      <c r="FL468" s="92"/>
      <c r="FM468" s="92"/>
      <c r="FN468" s="92"/>
      <c r="FO468" s="92"/>
    </row>
    <row r="469" s="57" customFormat="1" ht="15" spans="1:171">
      <c r="A469" s="85">
        <v>2060208</v>
      </c>
      <c r="B469" s="89" t="s">
        <v>433</v>
      </c>
      <c r="C469" s="87">
        <v>0</v>
      </c>
      <c r="D469" s="87">
        <v>0</v>
      </c>
      <c r="E469" s="88"/>
      <c r="FG469" s="92"/>
      <c r="FH469" s="92"/>
      <c r="FI469" s="92"/>
      <c r="FJ469" s="92"/>
      <c r="FK469" s="92"/>
      <c r="FL469" s="92"/>
      <c r="FM469" s="92"/>
      <c r="FN469" s="92"/>
      <c r="FO469" s="92"/>
    </row>
    <row r="470" s="57" customFormat="1" ht="15" spans="1:171">
      <c r="A470" s="85">
        <v>2060299</v>
      </c>
      <c r="B470" s="86" t="s">
        <v>434</v>
      </c>
      <c r="C470" s="87">
        <v>0</v>
      </c>
      <c r="D470" s="87">
        <v>0</v>
      </c>
      <c r="E470" s="88"/>
      <c r="FG470" s="92"/>
      <c r="FH470" s="92"/>
      <c r="FI470" s="92"/>
      <c r="FJ470" s="92"/>
      <c r="FK470" s="92"/>
      <c r="FL470" s="92"/>
      <c r="FM470" s="92"/>
      <c r="FN470" s="92"/>
      <c r="FO470" s="92"/>
    </row>
    <row r="471" s="57" customFormat="1" ht="15" spans="1:171">
      <c r="A471" s="81">
        <v>20603</v>
      </c>
      <c r="B471" s="82" t="s">
        <v>435</v>
      </c>
      <c r="C471" s="83">
        <v>0</v>
      </c>
      <c r="D471" s="94">
        <v>0</v>
      </c>
      <c r="E471" s="84"/>
      <c r="FG471" s="92"/>
      <c r="FH471" s="92"/>
      <c r="FI471" s="92"/>
      <c r="FJ471" s="92"/>
      <c r="FK471" s="92"/>
      <c r="FL471" s="92"/>
      <c r="FM471" s="92"/>
      <c r="FN471" s="92"/>
      <c r="FO471" s="92"/>
    </row>
    <row r="472" s="57" customFormat="1" ht="15" spans="1:171">
      <c r="A472" s="85">
        <v>2060301</v>
      </c>
      <c r="B472" s="89" t="s">
        <v>427</v>
      </c>
      <c r="C472" s="87">
        <v>0</v>
      </c>
      <c r="D472" s="87">
        <v>0</v>
      </c>
      <c r="E472" s="88"/>
      <c r="FG472" s="92"/>
      <c r="FH472" s="92"/>
      <c r="FI472" s="92"/>
      <c r="FJ472" s="92"/>
      <c r="FK472" s="92"/>
      <c r="FL472" s="92"/>
      <c r="FM472" s="92"/>
      <c r="FN472" s="92"/>
      <c r="FO472" s="92"/>
    </row>
    <row r="473" s="57" customFormat="1" ht="15" spans="1:171">
      <c r="A473" s="85">
        <v>2060302</v>
      </c>
      <c r="B473" s="89" t="s">
        <v>436</v>
      </c>
      <c r="C473" s="87">
        <v>0</v>
      </c>
      <c r="D473" s="87">
        <v>0</v>
      </c>
      <c r="E473" s="88"/>
      <c r="FG473" s="92"/>
      <c r="FH473" s="92"/>
      <c r="FI473" s="92"/>
      <c r="FJ473" s="92"/>
      <c r="FK473" s="92"/>
      <c r="FL473" s="92"/>
      <c r="FM473" s="92"/>
      <c r="FN473" s="92"/>
      <c r="FO473" s="92"/>
    </row>
    <row r="474" s="57" customFormat="1" ht="15" spans="1:171">
      <c r="A474" s="85">
        <v>2060303</v>
      </c>
      <c r="B474" s="89" t="s">
        <v>437</v>
      </c>
      <c r="C474" s="87">
        <v>0</v>
      </c>
      <c r="D474" s="87">
        <v>0</v>
      </c>
      <c r="E474" s="88"/>
      <c r="FG474" s="92"/>
      <c r="FH474" s="92"/>
      <c r="FI474" s="92"/>
      <c r="FJ474" s="92"/>
      <c r="FK474" s="92"/>
      <c r="FL474" s="92"/>
      <c r="FM474" s="92"/>
      <c r="FN474" s="92"/>
      <c r="FO474" s="92"/>
    </row>
    <row r="475" s="57" customFormat="1" ht="15" spans="1:171">
      <c r="A475" s="85">
        <v>2060304</v>
      </c>
      <c r="B475" s="90" t="s">
        <v>438</v>
      </c>
      <c r="C475" s="87">
        <v>0</v>
      </c>
      <c r="D475" s="87">
        <v>0</v>
      </c>
      <c r="E475" s="88"/>
      <c r="FG475" s="92"/>
      <c r="FH475" s="92"/>
      <c r="FI475" s="92"/>
      <c r="FJ475" s="92"/>
      <c r="FK475" s="92"/>
      <c r="FL475" s="92"/>
      <c r="FM475" s="92"/>
      <c r="FN475" s="92"/>
      <c r="FO475" s="92"/>
    </row>
    <row r="476" s="57" customFormat="1" ht="15" spans="1:171">
      <c r="A476" s="85">
        <v>2060399</v>
      </c>
      <c r="B476" s="90" t="s">
        <v>439</v>
      </c>
      <c r="C476" s="87">
        <v>0</v>
      </c>
      <c r="D476" s="87">
        <v>0</v>
      </c>
      <c r="E476" s="88"/>
      <c r="FG476" s="92"/>
      <c r="FH476" s="92"/>
      <c r="FI476" s="92"/>
      <c r="FJ476" s="92"/>
      <c r="FK476" s="92"/>
      <c r="FL476" s="92"/>
      <c r="FM476" s="92"/>
      <c r="FN476" s="92"/>
      <c r="FO476" s="92"/>
    </row>
    <row r="477" s="57" customFormat="1" ht="15" spans="1:171">
      <c r="A477" s="81">
        <v>20604</v>
      </c>
      <c r="B477" s="82" t="s">
        <v>440</v>
      </c>
      <c r="C477" s="83">
        <f>SUM(C478:C481)</f>
        <v>131</v>
      </c>
      <c r="D477" s="83">
        <f>SUM(D478:D481)</f>
        <v>132</v>
      </c>
      <c r="E477" s="84">
        <f t="shared" ref="E477:E482" si="33">SUM(D477/C477)</f>
        <v>1.00763358778626</v>
      </c>
      <c r="FG477" s="92"/>
      <c r="FH477" s="92"/>
      <c r="FI477" s="92"/>
      <c r="FJ477" s="92"/>
      <c r="FK477" s="92"/>
      <c r="FL477" s="92"/>
      <c r="FM477" s="92"/>
      <c r="FN477" s="92"/>
      <c r="FO477" s="92"/>
    </row>
    <row r="478" s="57" customFormat="1" ht="15" spans="1:171">
      <c r="A478" s="85">
        <v>2060401</v>
      </c>
      <c r="B478" s="90" t="s">
        <v>427</v>
      </c>
      <c r="C478" s="87">
        <v>0</v>
      </c>
      <c r="D478" s="87">
        <v>0</v>
      </c>
      <c r="E478" s="88"/>
      <c r="FG478" s="92"/>
      <c r="FH478" s="92"/>
      <c r="FI478" s="92"/>
      <c r="FJ478" s="92"/>
      <c r="FK478" s="92"/>
      <c r="FL478" s="92"/>
      <c r="FM478" s="92"/>
      <c r="FN478" s="92"/>
      <c r="FO478" s="92"/>
    </row>
    <row r="479" s="57" customFormat="1" ht="15" spans="1:171">
      <c r="A479" s="85">
        <v>2060404</v>
      </c>
      <c r="B479" s="90" t="s">
        <v>441</v>
      </c>
      <c r="C479" s="87">
        <v>131</v>
      </c>
      <c r="D479" s="87">
        <v>132</v>
      </c>
      <c r="E479" s="88">
        <f t="shared" si="33"/>
        <v>1.00763358778626</v>
      </c>
      <c r="FG479" s="92"/>
      <c r="FH479" s="92"/>
      <c r="FI479" s="92"/>
      <c r="FJ479" s="92"/>
      <c r="FK479" s="92"/>
      <c r="FL479" s="92"/>
      <c r="FM479" s="92"/>
      <c r="FN479" s="92"/>
      <c r="FO479" s="92"/>
    </row>
    <row r="480" s="57" customFormat="1" ht="15" spans="1:171">
      <c r="A480" s="85">
        <v>2060405</v>
      </c>
      <c r="B480" s="90" t="s">
        <v>442</v>
      </c>
      <c r="C480" s="87">
        <v>0</v>
      </c>
      <c r="D480" s="87">
        <v>0</v>
      </c>
      <c r="E480" s="88"/>
      <c r="FG480" s="92"/>
      <c r="FH480" s="92"/>
      <c r="FI480" s="92"/>
      <c r="FJ480" s="92"/>
      <c r="FK480" s="92"/>
      <c r="FL480" s="92"/>
      <c r="FM480" s="92"/>
      <c r="FN480" s="92"/>
      <c r="FO480" s="92"/>
    </row>
    <row r="481" s="57" customFormat="1" ht="15" spans="1:171">
      <c r="A481" s="85">
        <v>2060499</v>
      </c>
      <c r="B481" s="90" t="s">
        <v>443</v>
      </c>
      <c r="C481" s="87">
        <v>0</v>
      </c>
      <c r="D481" s="87">
        <v>0</v>
      </c>
      <c r="E481" s="88"/>
      <c r="FG481" s="92"/>
      <c r="FH481" s="92"/>
      <c r="FI481" s="92"/>
      <c r="FJ481" s="92"/>
      <c r="FK481" s="92"/>
      <c r="FL481" s="92"/>
      <c r="FM481" s="92"/>
      <c r="FN481" s="92"/>
      <c r="FO481" s="92"/>
    </row>
    <row r="482" s="57" customFormat="1" ht="15" spans="1:171">
      <c r="A482" s="81">
        <v>20605</v>
      </c>
      <c r="B482" s="82" t="s">
        <v>444</v>
      </c>
      <c r="C482" s="83">
        <f>SUM(C483:C486)</f>
        <v>85</v>
      </c>
      <c r="D482" s="83">
        <f>SUM(D483:D486)</f>
        <v>90</v>
      </c>
      <c r="E482" s="84">
        <f t="shared" si="33"/>
        <v>1.05882352941176</v>
      </c>
      <c r="FG482" s="92"/>
      <c r="FH482" s="92"/>
      <c r="FI482" s="92"/>
      <c r="FJ482" s="92"/>
      <c r="FK482" s="92"/>
      <c r="FL482" s="92"/>
      <c r="FM482" s="92"/>
      <c r="FN482" s="92"/>
      <c r="FO482" s="92"/>
    </row>
    <row r="483" s="57" customFormat="1" ht="15" spans="1:171">
      <c r="A483" s="85">
        <v>2060501</v>
      </c>
      <c r="B483" s="90" t="s">
        <v>427</v>
      </c>
      <c r="C483" s="87">
        <v>0</v>
      </c>
      <c r="D483" s="87">
        <v>0</v>
      </c>
      <c r="E483" s="88"/>
      <c r="FG483" s="92"/>
      <c r="FH483" s="92"/>
      <c r="FI483" s="92"/>
      <c r="FJ483" s="92"/>
      <c r="FK483" s="92"/>
      <c r="FL483" s="92"/>
      <c r="FM483" s="92"/>
      <c r="FN483" s="92"/>
      <c r="FO483" s="92"/>
    </row>
    <row r="484" s="57" customFormat="1" ht="15" spans="1:171">
      <c r="A484" s="85">
        <v>2060502</v>
      </c>
      <c r="B484" s="90" t="s">
        <v>445</v>
      </c>
      <c r="C484" s="87">
        <v>0</v>
      </c>
      <c r="D484" s="87">
        <v>0</v>
      </c>
      <c r="E484" s="88"/>
      <c r="FG484" s="92"/>
      <c r="FH484" s="92"/>
      <c r="FI484" s="92"/>
      <c r="FJ484" s="92"/>
      <c r="FK484" s="92"/>
      <c r="FL484" s="92"/>
      <c r="FM484" s="92"/>
      <c r="FN484" s="92"/>
      <c r="FO484" s="92"/>
    </row>
    <row r="485" s="57" customFormat="1" ht="15" spans="1:171">
      <c r="A485" s="85">
        <v>2060503</v>
      </c>
      <c r="B485" s="90" t="s">
        <v>446</v>
      </c>
      <c r="C485" s="87">
        <v>0</v>
      </c>
      <c r="D485" s="87">
        <v>0</v>
      </c>
      <c r="E485" s="88"/>
      <c r="FG485" s="92"/>
      <c r="FH485" s="92"/>
      <c r="FI485" s="92"/>
      <c r="FJ485" s="92"/>
      <c r="FK485" s="92"/>
      <c r="FL485" s="92"/>
      <c r="FM485" s="92"/>
      <c r="FN485" s="92"/>
      <c r="FO485" s="92"/>
    </row>
    <row r="486" s="57" customFormat="1" ht="15" spans="1:171">
      <c r="A486" s="85">
        <v>2060599</v>
      </c>
      <c r="B486" s="90" t="s">
        <v>447</v>
      </c>
      <c r="C486" s="87">
        <v>85</v>
      </c>
      <c r="D486" s="87">
        <v>90</v>
      </c>
      <c r="E486" s="88">
        <f>SUM(D486/C486)</f>
        <v>1.05882352941176</v>
      </c>
      <c r="FG486" s="92"/>
      <c r="FH486" s="92"/>
      <c r="FI486" s="92"/>
      <c r="FJ486" s="92"/>
      <c r="FK486" s="92"/>
      <c r="FL486" s="92"/>
      <c r="FM486" s="92"/>
      <c r="FN486" s="92"/>
      <c r="FO486" s="92"/>
    </row>
    <row r="487" s="57" customFormat="1" ht="15" spans="1:171">
      <c r="A487" s="81">
        <v>20606</v>
      </c>
      <c r="B487" s="82" t="s">
        <v>448</v>
      </c>
      <c r="C487" s="83">
        <v>0</v>
      </c>
      <c r="D487" s="94">
        <v>0</v>
      </c>
      <c r="E487" s="84"/>
      <c r="FG487" s="92"/>
      <c r="FH487" s="92"/>
      <c r="FI487" s="92"/>
      <c r="FJ487" s="92"/>
      <c r="FK487" s="92"/>
      <c r="FL487" s="92"/>
      <c r="FM487" s="92"/>
      <c r="FN487" s="92"/>
      <c r="FO487" s="92"/>
    </row>
    <row r="488" s="57" customFormat="1" ht="15" spans="1:171">
      <c r="A488" s="85">
        <v>2060601</v>
      </c>
      <c r="B488" s="90" t="s">
        <v>449</v>
      </c>
      <c r="C488" s="87">
        <v>0</v>
      </c>
      <c r="D488" s="87">
        <v>0</v>
      </c>
      <c r="E488" s="88"/>
      <c r="FG488" s="92"/>
      <c r="FH488" s="92"/>
      <c r="FI488" s="92"/>
      <c r="FJ488" s="92"/>
      <c r="FK488" s="92"/>
      <c r="FL488" s="92"/>
      <c r="FM488" s="92"/>
      <c r="FN488" s="92"/>
      <c r="FO488" s="92"/>
    </row>
    <row r="489" s="57" customFormat="1" ht="15" spans="1:171">
      <c r="A489" s="85">
        <v>2060602</v>
      </c>
      <c r="B489" s="90" t="s">
        <v>450</v>
      </c>
      <c r="C489" s="87">
        <v>0</v>
      </c>
      <c r="D489" s="87">
        <v>0</v>
      </c>
      <c r="E489" s="88"/>
      <c r="FG489" s="92"/>
      <c r="FH489" s="92"/>
      <c r="FI489" s="92"/>
      <c r="FJ489" s="92"/>
      <c r="FK489" s="92"/>
      <c r="FL489" s="92"/>
      <c r="FM489" s="92"/>
      <c r="FN489" s="92"/>
      <c r="FO489" s="92"/>
    </row>
    <row r="490" s="57" customFormat="1" ht="15" spans="1:171">
      <c r="A490" s="85">
        <v>2060603</v>
      </c>
      <c r="B490" s="90" t="s">
        <v>451</v>
      </c>
      <c r="C490" s="87">
        <v>0</v>
      </c>
      <c r="D490" s="87">
        <v>0</v>
      </c>
      <c r="E490" s="88"/>
      <c r="FG490" s="92"/>
      <c r="FH490" s="92"/>
      <c r="FI490" s="92"/>
      <c r="FJ490" s="92"/>
      <c r="FK490" s="92"/>
      <c r="FL490" s="92"/>
      <c r="FM490" s="92"/>
      <c r="FN490" s="92"/>
      <c r="FO490" s="92"/>
    </row>
    <row r="491" s="57" customFormat="1" ht="15" spans="1:171">
      <c r="A491" s="85">
        <v>2060699</v>
      </c>
      <c r="B491" s="90" t="s">
        <v>452</v>
      </c>
      <c r="C491" s="87">
        <v>0</v>
      </c>
      <c r="D491" s="87">
        <v>0</v>
      </c>
      <c r="E491" s="88"/>
      <c r="FG491" s="92"/>
      <c r="FH491" s="92"/>
      <c r="FI491" s="92"/>
      <c r="FJ491" s="92"/>
      <c r="FK491" s="92"/>
      <c r="FL491" s="92"/>
      <c r="FM491" s="92"/>
      <c r="FN491" s="92"/>
      <c r="FO491" s="92"/>
    </row>
    <row r="492" s="57" customFormat="1" ht="15" spans="1:171">
      <c r="A492" s="81">
        <v>20607</v>
      </c>
      <c r="B492" s="82" t="s">
        <v>453</v>
      </c>
      <c r="C492" s="83">
        <f>SUM(C493:C498)</f>
        <v>15</v>
      </c>
      <c r="D492" s="83">
        <f>SUM(D493:D498)</f>
        <v>15</v>
      </c>
      <c r="E492" s="84">
        <f>SUM(D492/C492)</f>
        <v>1</v>
      </c>
      <c r="FG492" s="92"/>
      <c r="FH492" s="92"/>
      <c r="FI492" s="92"/>
      <c r="FJ492" s="92"/>
      <c r="FK492" s="92"/>
      <c r="FL492" s="92"/>
      <c r="FM492" s="92"/>
      <c r="FN492" s="92"/>
      <c r="FO492" s="92"/>
    </row>
    <row r="493" s="57" customFormat="1" ht="15" spans="1:171">
      <c r="A493" s="85">
        <v>2060701</v>
      </c>
      <c r="B493" s="90" t="s">
        <v>427</v>
      </c>
      <c r="C493" s="87">
        <v>0</v>
      </c>
      <c r="D493" s="87">
        <v>0</v>
      </c>
      <c r="E493" s="88"/>
      <c r="FG493" s="92"/>
      <c r="FH493" s="92"/>
      <c r="FI493" s="92"/>
      <c r="FJ493" s="92"/>
      <c r="FK493" s="92"/>
      <c r="FL493" s="92"/>
      <c r="FM493" s="92"/>
      <c r="FN493" s="92"/>
      <c r="FO493" s="92"/>
    </row>
    <row r="494" s="57" customFormat="1" ht="15" spans="1:171">
      <c r="A494" s="85">
        <v>2060702</v>
      </c>
      <c r="B494" s="90" t="s">
        <v>454</v>
      </c>
      <c r="C494" s="87">
        <v>0</v>
      </c>
      <c r="D494" s="87">
        <v>0</v>
      </c>
      <c r="E494" s="88"/>
      <c r="FG494" s="92"/>
      <c r="FH494" s="92"/>
      <c r="FI494" s="92"/>
      <c r="FJ494" s="92"/>
      <c r="FK494" s="92"/>
      <c r="FL494" s="92"/>
      <c r="FM494" s="92"/>
      <c r="FN494" s="92"/>
      <c r="FO494" s="92"/>
    </row>
    <row r="495" s="57" customFormat="1" ht="15" spans="1:171">
      <c r="A495" s="85">
        <v>2060703</v>
      </c>
      <c r="B495" s="90" t="s">
        <v>455</v>
      </c>
      <c r="C495" s="87">
        <v>0</v>
      </c>
      <c r="D495" s="87">
        <v>0</v>
      </c>
      <c r="E495" s="88"/>
      <c r="FG495" s="92"/>
      <c r="FH495" s="92"/>
      <c r="FI495" s="92"/>
      <c r="FJ495" s="92"/>
      <c r="FK495" s="92"/>
      <c r="FL495" s="92"/>
      <c r="FM495" s="92"/>
      <c r="FN495" s="92"/>
      <c r="FO495" s="92"/>
    </row>
    <row r="496" s="57" customFormat="1" ht="15" spans="1:171">
      <c r="A496" s="85">
        <v>2060704</v>
      </c>
      <c r="B496" s="90" t="s">
        <v>456</v>
      </c>
      <c r="C496" s="87">
        <v>0</v>
      </c>
      <c r="D496" s="87">
        <v>0</v>
      </c>
      <c r="E496" s="88"/>
      <c r="FG496" s="92"/>
      <c r="FH496" s="92"/>
      <c r="FI496" s="92"/>
      <c r="FJ496" s="92"/>
      <c r="FK496" s="92"/>
      <c r="FL496" s="92"/>
      <c r="FM496" s="92"/>
      <c r="FN496" s="92"/>
      <c r="FO496" s="92"/>
    </row>
    <row r="497" s="57" customFormat="1" ht="15" spans="1:171">
      <c r="A497" s="85">
        <v>2060705</v>
      </c>
      <c r="B497" s="90" t="s">
        <v>457</v>
      </c>
      <c r="C497" s="87">
        <v>0</v>
      </c>
      <c r="D497" s="87">
        <v>0</v>
      </c>
      <c r="E497" s="88"/>
      <c r="FG497" s="92"/>
      <c r="FH497" s="92"/>
      <c r="FI497" s="92"/>
      <c r="FJ497" s="92"/>
      <c r="FK497" s="92"/>
      <c r="FL497" s="92"/>
      <c r="FM497" s="92"/>
      <c r="FN497" s="92"/>
      <c r="FO497" s="92"/>
    </row>
    <row r="498" s="57" customFormat="1" ht="15" spans="1:171">
      <c r="A498" s="85">
        <v>2060799</v>
      </c>
      <c r="B498" s="90" t="s">
        <v>458</v>
      </c>
      <c r="C498" s="87">
        <v>15</v>
      </c>
      <c r="D498" s="87">
        <v>15</v>
      </c>
      <c r="E498" s="88">
        <f>SUM(D498/C498)</f>
        <v>1</v>
      </c>
      <c r="FG498" s="92"/>
      <c r="FH498" s="92"/>
      <c r="FI498" s="92"/>
      <c r="FJ498" s="92"/>
      <c r="FK498" s="92"/>
      <c r="FL498" s="92"/>
      <c r="FM498" s="92"/>
      <c r="FN498" s="92"/>
      <c r="FO498" s="92"/>
    </row>
    <row r="499" s="57" customFormat="1" ht="15" spans="1:171">
      <c r="A499" s="81">
        <v>20608</v>
      </c>
      <c r="B499" s="82" t="s">
        <v>459</v>
      </c>
      <c r="C499" s="83">
        <v>0</v>
      </c>
      <c r="D499" s="94">
        <v>0</v>
      </c>
      <c r="E499" s="84"/>
      <c r="FG499" s="92"/>
      <c r="FH499" s="92"/>
      <c r="FI499" s="92"/>
      <c r="FJ499" s="92"/>
      <c r="FK499" s="92"/>
      <c r="FL499" s="92"/>
      <c r="FM499" s="92"/>
      <c r="FN499" s="92"/>
      <c r="FO499" s="92"/>
    </row>
    <row r="500" s="57" customFormat="1" ht="15" spans="1:171">
      <c r="A500" s="85">
        <v>2060801</v>
      </c>
      <c r="B500" s="90" t="s">
        <v>460</v>
      </c>
      <c r="C500" s="87">
        <v>0</v>
      </c>
      <c r="D500" s="87">
        <v>0</v>
      </c>
      <c r="E500" s="88"/>
      <c r="FG500" s="92"/>
      <c r="FH500" s="92"/>
      <c r="FI500" s="92"/>
      <c r="FJ500" s="92"/>
      <c r="FK500" s="92"/>
      <c r="FL500" s="92"/>
      <c r="FM500" s="92"/>
      <c r="FN500" s="92"/>
      <c r="FO500" s="92"/>
    </row>
    <row r="501" s="57" customFormat="1" ht="15" spans="1:171">
      <c r="A501" s="85">
        <v>2060802</v>
      </c>
      <c r="B501" s="90" t="s">
        <v>461</v>
      </c>
      <c r="C501" s="87">
        <v>0</v>
      </c>
      <c r="D501" s="87">
        <v>0</v>
      </c>
      <c r="E501" s="88"/>
      <c r="FG501" s="92"/>
      <c r="FH501" s="92"/>
      <c r="FI501" s="92"/>
      <c r="FJ501" s="92"/>
      <c r="FK501" s="92"/>
      <c r="FL501" s="92"/>
      <c r="FM501" s="92"/>
      <c r="FN501" s="92"/>
      <c r="FO501" s="92"/>
    </row>
    <row r="502" s="57" customFormat="1" ht="15" spans="1:171">
      <c r="A502" s="85">
        <v>2060899</v>
      </c>
      <c r="B502" s="90" t="s">
        <v>462</v>
      </c>
      <c r="C502" s="87">
        <v>0</v>
      </c>
      <c r="D502" s="87">
        <v>0</v>
      </c>
      <c r="E502" s="88"/>
      <c r="FG502" s="92"/>
      <c r="FH502" s="92"/>
      <c r="FI502" s="92"/>
      <c r="FJ502" s="92"/>
      <c r="FK502" s="92"/>
      <c r="FL502" s="92"/>
      <c r="FM502" s="92"/>
      <c r="FN502" s="92"/>
      <c r="FO502" s="92"/>
    </row>
    <row r="503" s="57" customFormat="1" ht="15" spans="1:171">
      <c r="A503" s="95">
        <v>20609</v>
      </c>
      <c r="B503" s="96" t="s">
        <v>463</v>
      </c>
      <c r="C503" s="97">
        <v>0</v>
      </c>
      <c r="D503" s="97">
        <v>0</v>
      </c>
      <c r="E503" s="88"/>
      <c r="FG503" s="92"/>
      <c r="FH503" s="92"/>
      <c r="FI503" s="92"/>
      <c r="FJ503" s="92"/>
      <c r="FK503" s="92"/>
      <c r="FL503" s="92"/>
      <c r="FM503" s="92"/>
      <c r="FN503" s="92"/>
      <c r="FO503" s="92"/>
    </row>
    <row r="504" s="57" customFormat="1" ht="15" spans="1:171">
      <c r="A504" s="85">
        <v>2060901</v>
      </c>
      <c r="B504" s="90" t="s">
        <v>464</v>
      </c>
      <c r="C504" s="87">
        <v>0</v>
      </c>
      <c r="D504" s="87">
        <v>0</v>
      </c>
      <c r="E504" s="88"/>
      <c r="FG504" s="92"/>
      <c r="FH504" s="92"/>
      <c r="FI504" s="92"/>
      <c r="FJ504" s="92"/>
      <c r="FK504" s="92"/>
      <c r="FL504" s="92"/>
      <c r="FM504" s="92"/>
      <c r="FN504" s="92"/>
      <c r="FO504" s="92"/>
    </row>
    <row r="505" s="57" customFormat="1" ht="15" spans="1:171">
      <c r="A505" s="85">
        <v>2060902</v>
      </c>
      <c r="B505" s="90" t="s">
        <v>465</v>
      </c>
      <c r="C505" s="87">
        <v>0</v>
      </c>
      <c r="D505" s="87">
        <v>0</v>
      </c>
      <c r="E505" s="88"/>
      <c r="FG505" s="92"/>
      <c r="FH505" s="92"/>
      <c r="FI505" s="92"/>
      <c r="FJ505" s="92"/>
      <c r="FK505" s="92"/>
      <c r="FL505" s="92"/>
      <c r="FM505" s="92"/>
      <c r="FN505" s="92"/>
      <c r="FO505" s="92"/>
    </row>
    <row r="506" s="57" customFormat="1" ht="15" spans="1:171">
      <c r="A506" s="85">
        <v>2060999</v>
      </c>
      <c r="B506" s="90" t="s">
        <v>466</v>
      </c>
      <c r="C506" s="87">
        <v>0</v>
      </c>
      <c r="D506" s="87">
        <v>0</v>
      </c>
      <c r="E506" s="88"/>
      <c r="FG506" s="92"/>
      <c r="FH506" s="92"/>
      <c r="FI506" s="92"/>
      <c r="FJ506" s="92"/>
      <c r="FK506" s="92"/>
      <c r="FL506" s="92"/>
      <c r="FM506" s="92"/>
      <c r="FN506" s="92"/>
      <c r="FO506" s="92"/>
    </row>
    <row r="507" s="57" customFormat="1" ht="15" spans="1:171">
      <c r="A507" s="81">
        <v>20699</v>
      </c>
      <c r="B507" s="82" t="s">
        <v>467</v>
      </c>
      <c r="C507" s="83">
        <f>SUM(C508:C511)</f>
        <v>3588</v>
      </c>
      <c r="D507" s="83">
        <f>SUM(D508:D511)</f>
        <v>4000</v>
      </c>
      <c r="E507" s="84">
        <f t="shared" ref="E507:E515" si="34">SUM(D507/C507)</f>
        <v>1.11482720178372</v>
      </c>
      <c r="FG507" s="92"/>
      <c r="FH507" s="92"/>
      <c r="FI507" s="92"/>
      <c r="FJ507" s="92"/>
      <c r="FK507" s="92"/>
      <c r="FL507" s="92"/>
      <c r="FM507" s="92"/>
      <c r="FN507" s="92"/>
      <c r="FO507" s="92"/>
    </row>
    <row r="508" s="57" customFormat="1" ht="15" spans="1:171">
      <c r="A508" s="85">
        <v>2069901</v>
      </c>
      <c r="B508" s="90" t="s">
        <v>468</v>
      </c>
      <c r="C508" s="87">
        <v>0</v>
      </c>
      <c r="D508" s="87">
        <v>0</v>
      </c>
      <c r="E508" s="88"/>
      <c r="FG508" s="92"/>
      <c r="FH508" s="92"/>
      <c r="FI508" s="92"/>
      <c r="FJ508" s="92"/>
      <c r="FK508" s="92"/>
      <c r="FL508" s="92"/>
      <c r="FM508" s="92"/>
      <c r="FN508" s="92"/>
      <c r="FO508" s="92"/>
    </row>
    <row r="509" s="57" customFormat="1" ht="15" spans="1:171">
      <c r="A509" s="85">
        <v>2069902</v>
      </c>
      <c r="B509" s="90" t="s">
        <v>469</v>
      </c>
      <c r="C509" s="87">
        <v>0</v>
      </c>
      <c r="D509" s="87">
        <v>0</v>
      </c>
      <c r="E509" s="88"/>
      <c r="FG509" s="92"/>
      <c r="FH509" s="92"/>
      <c r="FI509" s="92"/>
      <c r="FJ509" s="92"/>
      <c r="FK509" s="92"/>
      <c r="FL509" s="92"/>
      <c r="FM509" s="92"/>
      <c r="FN509" s="92"/>
      <c r="FO509" s="92"/>
    </row>
    <row r="510" s="57" customFormat="1" ht="15" spans="1:171">
      <c r="A510" s="85">
        <v>2069903</v>
      </c>
      <c r="B510" s="90" t="s">
        <v>470</v>
      </c>
      <c r="C510" s="87">
        <v>0</v>
      </c>
      <c r="D510" s="87">
        <v>0</v>
      </c>
      <c r="E510" s="88"/>
      <c r="FG510" s="92"/>
      <c r="FH510" s="92"/>
      <c r="FI510" s="92"/>
      <c r="FJ510" s="92"/>
      <c r="FK510" s="92"/>
      <c r="FL510" s="92"/>
      <c r="FM510" s="92"/>
      <c r="FN510" s="92"/>
      <c r="FO510" s="92"/>
    </row>
    <row r="511" s="57" customFormat="1" ht="15" spans="1:171">
      <c r="A511" s="85">
        <v>2069999</v>
      </c>
      <c r="B511" s="90" t="s">
        <v>467</v>
      </c>
      <c r="C511" s="87">
        <v>3588</v>
      </c>
      <c r="D511" s="87">
        <v>4000</v>
      </c>
      <c r="E511" s="88">
        <f t="shared" si="34"/>
        <v>1.11482720178372</v>
      </c>
      <c r="FG511" s="92"/>
      <c r="FH511" s="92"/>
      <c r="FI511" s="92"/>
      <c r="FJ511" s="92"/>
      <c r="FK511" s="92"/>
      <c r="FL511" s="92"/>
      <c r="FM511" s="92"/>
      <c r="FN511" s="92"/>
      <c r="FO511" s="92"/>
    </row>
    <row r="512" s="57" customFormat="1" ht="15" spans="1:171">
      <c r="A512" s="77">
        <v>207</v>
      </c>
      <c r="B512" s="78" t="s">
        <v>471</v>
      </c>
      <c r="C512" s="79">
        <f>C513+C529+C537+C548+C557+C565</f>
        <v>2278</v>
      </c>
      <c r="D512" s="79">
        <f>D513+D529+D537+D548+D557+D565</f>
        <v>2803</v>
      </c>
      <c r="E512" s="80">
        <f t="shared" si="34"/>
        <v>1.23046532045654</v>
      </c>
      <c r="FG512" s="92"/>
      <c r="FH512" s="92"/>
      <c r="FI512" s="92"/>
      <c r="FJ512" s="92"/>
      <c r="FK512" s="92"/>
      <c r="FL512" s="92"/>
      <c r="FM512" s="92"/>
      <c r="FN512" s="92"/>
      <c r="FO512" s="92"/>
    </row>
    <row r="513" s="57" customFormat="1" ht="15" spans="1:171">
      <c r="A513" s="81">
        <v>20701</v>
      </c>
      <c r="B513" s="82" t="s">
        <v>472</v>
      </c>
      <c r="C513" s="83">
        <f>SUM(C514:C528)</f>
        <v>1082</v>
      </c>
      <c r="D513" s="83">
        <f>SUM(D514:D528)</f>
        <v>1376</v>
      </c>
      <c r="E513" s="84">
        <f t="shared" si="34"/>
        <v>1.27171903881701</v>
      </c>
      <c r="FG513" s="92"/>
      <c r="FH513" s="92"/>
      <c r="FI513" s="92"/>
      <c r="FJ513" s="92"/>
      <c r="FK513" s="92"/>
      <c r="FL513" s="92"/>
      <c r="FM513" s="92"/>
      <c r="FN513" s="92"/>
      <c r="FO513" s="92"/>
    </row>
    <row r="514" s="57" customFormat="1" ht="15" spans="1:171">
      <c r="A514" s="85">
        <v>2070101</v>
      </c>
      <c r="B514" s="90" t="s">
        <v>151</v>
      </c>
      <c r="C514" s="87">
        <v>448</v>
      </c>
      <c r="D514" s="87">
        <v>460</v>
      </c>
      <c r="E514" s="88">
        <f t="shared" si="34"/>
        <v>1.02678571428571</v>
      </c>
      <c r="FG514" s="92"/>
      <c r="FH514" s="92"/>
      <c r="FI514" s="92"/>
      <c r="FJ514" s="92"/>
      <c r="FK514" s="92"/>
      <c r="FL514" s="92"/>
      <c r="FM514" s="92"/>
      <c r="FN514" s="92"/>
      <c r="FO514" s="92"/>
    </row>
    <row r="515" s="57" customFormat="1" ht="15" spans="1:171">
      <c r="A515" s="85">
        <v>2070102</v>
      </c>
      <c r="B515" s="90" t="s">
        <v>152</v>
      </c>
      <c r="C515" s="87">
        <v>40</v>
      </c>
      <c r="D515" s="87">
        <v>40</v>
      </c>
      <c r="E515" s="88">
        <f t="shared" si="34"/>
        <v>1</v>
      </c>
      <c r="FG515" s="92"/>
      <c r="FH515" s="92"/>
      <c r="FI515" s="92"/>
      <c r="FJ515" s="92"/>
      <c r="FK515" s="92"/>
      <c r="FL515" s="92"/>
      <c r="FM515" s="92"/>
      <c r="FN515" s="92"/>
      <c r="FO515" s="92"/>
    </row>
    <row r="516" s="57" customFormat="1" ht="15" spans="1:171">
      <c r="A516" s="85">
        <v>2070103</v>
      </c>
      <c r="B516" s="90" t="s">
        <v>153</v>
      </c>
      <c r="C516" s="87">
        <v>0</v>
      </c>
      <c r="D516" s="87">
        <v>0</v>
      </c>
      <c r="E516" s="88"/>
      <c r="FG516" s="92"/>
      <c r="FH516" s="92"/>
      <c r="FI516" s="92"/>
      <c r="FJ516" s="92"/>
      <c r="FK516" s="92"/>
      <c r="FL516" s="92"/>
      <c r="FM516" s="92"/>
      <c r="FN516" s="92"/>
      <c r="FO516" s="92"/>
    </row>
    <row r="517" s="57" customFormat="1" ht="15" spans="1:171">
      <c r="A517" s="85">
        <v>2070104</v>
      </c>
      <c r="B517" s="90" t="s">
        <v>473</v>
      </c>
      <c r="C517" s="87">
        <v>58</v>
      </c>
      <c r="D517" s="87">
        <v>60</v>
      </c>
      <c r="E517" s="88">
        <f>SUM(D517/C517)</f>
        <v>1.03448275862069</v>
      </c>
      <c r="FG517" s="92"/>
      <c r="FH517" s="92"/>
      <c r="FI517" s="92"/>
      <c r="FJ517" s="92"/>
      <c r="FK517" s="92"/>
      <c r="FL517" s="92"/>
      <c r="FM517" s="92"/>
      <c r="FN517" s="92"/>
      <c r="FO517" s="92"/>
    </row>
    <row r="518" s="57" customFormat="1" ht="15" spans="1:171">
      <c r="A518" s="85">
        <v>2070105</v>
      </c>
      <c r="B518" s="90" t="s">
        <v>474</v>
      </c>
      <c r="C518" s="87">
        <v>0</v>
      </c>
      <c r="D518" s="87">
        <v>0</v>
      </c>
      <c r="E518" s="88"/>
      <c r="FG518" s="92"/>
      <c r="FH518" s="92"/>
      <c r="FI518" s="92"/>
      <c r="FJ518" s="92"/>
      <c r="FK518" s="92"/>
      <c r="FL518" s="92"/>
      <c r="FM518" s="92"/>
      <c r="FN518" s="92"/>
      <c r="FO518" s="92"/>
    </row>
    <row r="519" s="57" customFormat="1" ht="15" spans="1:171">
      <c r="A519" s="85">
        <v>2070106</v>
      </c>
      <c r="B519" s="90" t="s">
        <v>475</v>
      </c>
      <c r="C519" s="87">
        <v>0</v>
      </c>
      <c r="D519" s="87">
        <v>0</v>
      </c>
      <c r="E519" s="88"/>
      <c r="FG519" s="92"/>
      <c r="FH519" s="92"/>
      <c r="FI519" s="92"/>
      <c r="FJ519" s="92"/>
      <c r="FK519" s="92"/>
      <c r="FL519" s="92"/>
      <c r="FM519" s="92"/>
      <c r="FN519" s="92"/>
      <c r="FO519" s="92"/>
    </row>
    <row r="520" s="57" customFormat="1" ht="15" spans="1:171">
      <c r="A520" s="85">
        <v>2070107</v>
      </c>
      <c r="B520" s="90" t="s">
        <v>476</v>
      </c>
      <c r="C520" s="87">
        <v>0</v>
      </c>
      <c r="D520" s="87">
        <v>0</v>
      </c>
      <c r="E520" s="88"/>
      <c r="FG520" s="92"/>
      <c r="FH520" s="92"/>
      <c r="FI520" s="92"/>
      <c r="FJ520" s="92"/>
      <c r="FK520" s="92"/>
      <c r="FL520" s="92"/>
      <c r="FM520" s="92"/>
      <c r="FN520" s="92"/>
      <c r="FO520" s="92"/>
    </row>
    <row r="521" s="57" customFormat="1" ht="15" spans="1:171">
      <c r="A521" s="85">
        <v>2070108</v>
      </c>
      <c r="B521" s="90" t="s">
        <v>477</v>
      </c>
      <c r="C521" s="87">
        <v>0</v>
      </c>
      <c r="D521" s="87">
        <v>0</v>
      </c>
      <c r="E521" s="88"/>
      <c r="FG521" s="92"/>
      <c r="FH521" s="92"/>
      <c r="FI521" s="92"/>
      <c r="FJ521" s="92"/>
      <c r="FK521" s="92"/>
      <c r="FL521" s="92"/>
      <c r="FM521" s="92"/>
      <c r="FN521" s="92"/>
      <c r="FO521" s="92"/>
    </row>
    <row r="522" s="57" customFormat="1" ht="15" spans="1:171">
      <c r="A522" s="85">
        <v>2070109</v>
      </c>
      <c r="B522" s="90" t="s">
        <v>478</v>
      </c>
      <c r="C522" s="87">
        <v>1</v>
      </c>
      <c r="D522" s="87">
        <v>2</v>
      </c>
      <c r="E522" s="88">
        <f t="shared" ref="E522:E529" si="35">SUM(D522/C522)</f>
        <v>2</v>
      </c>
      <c r="FG522" s="92"/>
      <c r="FH522" s="92"/>
      <c r="FI522" s="92"/>
      <c r="FJ522" s="92"/>
      <c r="FK522" s="92"/>
      <c r="FL522" s="92"/>
      <c r="FM522" s="92"/>
      <c r="FN522" s="92"/>
      <c r="FO522" s="92"/>
    </row>
    <row r="523" s="57" customFormat="1" ht="15" spans="1:171">
      <c r="A523" s="85">
        <v>2070110</v>
      </c>
      <c r="B523" s="90" t="s">
        <v>479</v>
      </c>
      <c r="C523" s="87">
        <v>0</v>
      </c>
      <c r="D523" s="87">
        <v>0</v>
      </c>
      <c r="E523" s="88"/>
      <c r="FG523" s="92"/>
      <c r="FH523" s="92"/>
      <c r="FI523" s="92"/>
      <c r="FJ523" s="92"/>
      <c r="FK523" s="92"/>
      <c r="FL523" s="92"/>
      <c r="FM523" s="92"/>
      <c r="FN523" s="92"/>
      <c r="FO523" s="92"/>
    </row>
    <row r="524" s="57" customFormat="1" ht="15" spans="1:171">
      <c r="A524" s="85">
        <v>2070111</v>
      </c>
      <c r="B524" s="90" t="s">
        <v>480</v>
      </c>
      <c r="C524" s="87">
        <v>0</v>
      </c>
      <c r="D524" s="87">
        <v>0</v>
      </c>
      <c r="E524" s="88"/>
      <c r="FG524" s="92"/>
      <c r="FH524" s="92"/>
      <c r="FI524" s="92"/>
      <c r="FJ524" s="92"/>
      <c r="FK524" s="92"/>
      <c r="FL524" s="92"/>
      <c r="FM524" s="92"/>
      <c r="FN524" s="92"/>
      <c r="FO524" s="92"/>
    </row>
    <row r="525" s="57" customFormat="1" ht="15" spans="1:171">
      <c r="A525" s="85">
        <v>2070112</v>
      </c>
      <c r="B525" s="90" t="s">
        <v>481</v>
      </c>
      <c r="C525" s="87">
        <v>0</v>
      </c>
      <c r="D525" s="87">
        <v>0</v>
      </c>
      <c r="E525" s="88"/>
      <c r="FG525" s="92"/>
      <c r="FH525" s="92"/>
      <c r="FI525" s="92"/>
      <c r="FJ525" s="92"/>
      <c r="FK525" s="92"/>
      <c r="FL525" s="92"/>
      <c r="FM525" s="92"/>
      <c r="FN525" s="92"/>
      <c r="FO525" s="92"/>
    </row>
    <row r="526" s="57" customFormat="1" ht="15" spans="1:171">
      <c r="A526" s="85">
        <v>2070113</v>
      </c>
      <c r="B526" s="90" t="s">
        <v>482</v>
      </c>
      <c r="C526" s="87">
        <v>1</v>
      </c>
      <c r="D526" s="87">
        <v>10</v>
      </c>
      <c r="E526" s="88">
        <f t="shared" si="35"/>
        <v>10</v>
      </c>
      <c r="FG526" s="92"/>
      <c r="FH526" s="92"/>
      <c r="FI526" s="92"/>
      <c r="FJ526" s="92"/>
      <c r="FK526" s="92"/>
      <c r="FL526" s="92"/>
      <c r="FM526" s="92"/>
      <c r="FN526" s="92"/>
      <c r="FO526" s="92"/>
    </row>
    <row r="527" s="57" customFormat="1" ht="15" spans="1:171">
      <c r="A527" s="85">
        <v>2070114</v>
      </c>
      <c r="B527" s="90" t="s">
        <v>483</v>
      </c>
      <c r="C527" s="87">
        <v>4</v>
      </c>
      <c r="D527" s="87">
        <v>4</v>
      </c>
      <c r="E527" s="88">
        <f t="shared" si="35"/>
        <v>1</v>
      </c>
      <c r="FG527" s="92"/>
      <c r="FH527" s="92"/>
      <c r="FI527" s="92"/>
      <c r="FJ527" s="92"/>
      <c r="FK527" s="92"/>
      <c r="FL527" s="92"/>
      <c r="FM527" s="92"/>
      <c r="FN527" s="92"/>
      <c r="FO527" s="92"/>
    </row>
    <row r="528" s="57" customFormat="1" ht="15" spans="1:171">
      <c r="A528" s="85">
        <v>2070199</v>
      </c>
      <c r="B528" s="90" t="s">
        <v>484</v>
      </c>
      <c r="C528" s="87">
        <v>530</v>
      </c>
      <c r="D528" s="87">
        <v>800</v>
      </c>
      <c r="E528" s="88">
        <f t="shared" si="35"/>
        <v>1.50943396226415</v>
      </c>
      <c r="FG528" s="92"/>
      <c r="FH528" s="92"/>
      <c r="FI528" s="92"/>
      <c r="FJ528" s="92"/>
      <c r="FK528" s="92"/>
      <c r="FL528" s="92"/>
      <c r="FM528" s="92"/>
      <c r="FN528" s="92"/>
      <c r="FO528" s="92"/>
    </row>
    <row r="529" s="57" customFormat="1" ht="15" spans="1:171">
      <c r="A529" s="81">
        <v>20702</v>
      </c>
      <c r="B529" s="82" t="s">
        <v>485</v>
      </c>
      <c r="C529" s="83">
        <f>SUM(C530:C536)</f>
        <v>131</v>
      </c>
      <c r="D529" s="83">
        <f>SUM(D530:D536)</f>
        <v>140</v>
      </c>
      <c r="E529" s="84">
        <f t="shared" si="35"/>
        <v>1.06870229007634</v>
      </c>
      <c r="FG529" s="92"/>
      <c r="FH529" s="92"/>
      <c r="FI529" s="92"/>
      <c r="FJ529" s="92"/>
      <c r="FK529" s="92"/>
      <c r="FL529" s="92"/>
      <c r="FM529" s="92"/>
      <c r="FN529" s="92"/>
      <c r="FO529" s="92"/>
    </row>
    <row r="530" s="57" customFormat="1" ht="15" spans="1:171">
      <c r="A530" s="85">
        <v>2070201</v>
      </c>
      <c r="B530" s="90" t="s">
        <v>151</v>
      </c>
      <c r="C530" s="87">
        <v>0</v>
      </c>
      <c r="D530" s="87">
        <v>0</v>
      </c>
      <c r="E530" s="88"/>
      <c r="FG530" s="92"/>
      <c r="FH530" s="92"/>
      <c r="FI530" s="92"/>
      <c r="FJ530" s="92"/>
      <c r="FK530" s="92"/>
      <c r="FL530" s="92"/>
      <c r="FM530" s="92"/>
      <c r="FN530" s="92"/>
      <c r="FO530" s="92"/>
    </row>
    <row r="531" s="57" customFormat="1" ht="15" spans="1:171">
      <c r="A531" s="85">
        <v>2070202</v>
      </c>
      <c r="B531" s="90" t="s">
        <v>152</v>
      </c>
      <c r="C531" s="87">
        <v>0</v>
      </c>
      <c r="D531" s="87">
        <v>0</v>
      </c>
      <c r="E531" s="88"/>
      <c r="FG531" s="92"/>
      <c r="FH531" s="92"/>
      <c r="FI531" s="92"/>
      <c r="FJ531" s="92"/>
      <c r="FK531" s="92"/>
      <c r="FL531" s="92"/>
      <c r="FM531" s="92"/>
      <c r="FN531" s="92"/>
      <c r="FO531" s="92"/>
    </row>
    <row r="532" s="57" customFormat="1" ht="15" spans="1:171">
      <c r="A532" s="85">
        <v>2070203</v>
      </c>
      <c r="B532" s="90" t="s">
        <v>153</v>
      </c>
      <c r="C532" s="87">
        <v>0</v>
      </c>
      <c r="D532" s="87">
        <v>0</v>
      </c>
      <c r="E532" s="88"/>
      <c r="FG532" s="92"/>
      <c r="FH532" s="92"/>
      <c r="FI532" s="92"/>
      <c r="FJ532" s="92"/>
      <c r="FK532" s="92"/>
      <c r="FL532" s="92"/>
      <c r="FM532" s="92"/>
      <c r="FN532" s="92"/>
      <c r="FO532" s="92"/>
    </row>
    <row r="533" s="57" customFormat="1" ht="15" spans="1:171">
      <c r="A533" s="85">
        <v>2070204</v>
      </c>
      <c r="B533" s="90" t="s">
        <v>486</v>
      </c>
      <c r="C533" s="87">
        <v>113</v>
      </c>
      <c r="D533" s="87">
        <v>120</v>
      </c>
      <c r="E533" s="88">
        <f t="shared" ref="E533:E539" si="36">SUM(D533/C533)</f>
        <v>1.06194690265487</v>
      </c>
      <c r="FG533" s="92"/>
      <c r="FH533" s="92"/>
      <c r="FI533" s="92"/>
      <c r="FJ533" s="92"/>
      <c r="FK533" s="92"/>
      <c r="FL533" s="92"/>
      <c r="FM533" s="92"/>
      <c r="FN533" s="92"/>
      <c r="FO533" s="92"/>
    </row>
    <row r="534" s="57" customFormat="1" ht="15" spans="1:171">
      <c r="A534" s="85">
        <v>2070205</v>
      </c>
      <c r="B534" s="90" t="s">
        <v>487</v>
      </c>
      <c r="C534" s="87">
        <v>0</v>
      </c>
      <c r="D534" s="87">
        <v>0</v>
      </c>
      <c r="E534" s="88"/>
      <c r="FG534" s="92"/>
      <c r="FH534" s="92"/>
      <c r="FI534" s="92"/>
      <c r="FJ534" s="92"/>
      <c r="FK534" s="92"/>
      <c r="FL534" s="92"/>
      <c r="FM534" s="92"/>
      <c r="FN534" s="92"/>
      <c r="FO534" s="92"/>
    </row>
    <row r="535" s="57" customFormat="1" ht="15" spans="1:171">
      <c r="A535" s="85">
        <v>2070206</v>
      </c>
      <c r="B535" s="90" t="s">
        <v>488</v>
      </c>
      <c r="C535" s="87">
        <v>0</v>
      </c>
      <c r="D535" s="87">
        <v>0</v>
      </c>
      <c r="E535" s="88"/>
      <c r="FG535" s="92"/>
      <c r="FH535" s="92"/>
      <c r="FI535" s="92"/>
      <c r="FJ535" s="92"/>
      <c r="FK535" s="92"/>
      <c r="FL535" s="92"/>
      <c r="FM535" s="92"/>
      <c r="FN535" s="92"/>
      <c r="FO535" s="92"/>
    </row>
    <row r="536" s="57" customFormat="1" ht="15" spans="1:171">
      <c r="A536" s="85">
        <v>2070299</v>
      </c>
      <c r="B536" s="90" t="s">
        <v>489</v>
      </c>
      <c r="C536" s="87">
        <v>18</v>
      </c>
      <c r="D536" s="87">
        <v>20</v>
      </c>
      <c r="E536" s="88">
        <f t="shared" si="36"/>
        <v>1.11111111111111</v>
      </c>
      <c r="FG536" s="92"/>
      <c r="FH536" s="92"/>
      <c r="FI536" s="92"/>
      <c r="FJ536" s="92"/>
      <c r="FK536" s="92"/>
      <c r="FL536" s="92"/>
      <c r="FM536" s="92"/>
      <c r="FN536" s="92"/>
      <c r="FO536" s="92"/>
    </row>
    <row r="537" s="57" customFormat="1" ht="15" spans="1:171">
      <c r="A537" s="81">
        <v>20703</v>
      </c>
      <c r="B537" s="82" t="s">
        <v>490</v>
      </c>
      <c r="C537" s="83">
        <f>SUM(C538:C547)</f>
        <v>194</v>
      </c>
      <c r="D537" s="83">
        <f>SUM(D538:D547)</f>
        <v>192</v>
      </c>
      <c r="E537" s="84">
        <f t="shared" si="36"/>
        <v>0.989690721649485</v>
      </c>
      <c r="FG537" s="92"/>
      <c r="FH537" s="92"/>
      <c r="FI537" s="92"/>
      <c r="FJ537" s="92"/>
      <c r="FK537" s="92"/>
      <c r="FL537" s="92"/>
      <c r="FM537" s="92"/>
      <c r="FN537" s="92"/>
      <c r="FO537" s="92"/>
    </row>
    <row r="538" s="57" customFormat="1" ht="15" spans="1:171">
      <c r="A538" s="85">
        <v>2070301</v>
      </c>
      <c r="B538" s="90" t="s">
        <v>151</v>
      </c>
      <c r="C538" s="87">
        <v>78</v>
      </c>
      <c r="D538" s="87">
        <v>82</v>
      </c>
      <c r="E538" s="88">
        <f t="shared" si="36"/>
        <v>1.05128205128205</v>
      </c>
      <c r="FG538" s="92"/>
      <c r="FH538" s="92"/>
      <c r="FI538" s="92"/>
      <c r="FJ538" s="92"/>
      <c r="FK538" s="92"/>
      <c r="FL538" s="92"/>
      <c r="FM538" s="92"/>
      <c r="FN538" s="92"/>
      <c r="FO538" s="92"/>
    </row>
    <row r="539" s="57" customFormat="1" ht="15" spans="1:171">
      <c r="A539" s="85">
        <v>2070302</v>
      </c>
      <c r="B539" s="90" t="s">
        <v>152</v>
      </c>
      <c r="C539" s="87">
        <v>5</v>
      </c>
      <c r="D539" s="87">
        <v>5</v>
      </c>
      <c r="E539" s="88">
        <f t="shared" si="36"/>
        <v>1</v>
      </c>
      <c r="FG539" s="92"/>
      <c r="FH539" s="92"/>
      <c r="FI539" s="92"/>
      <c r="FJ539" s="92"/>
      <c r="FK539" s="92"/>
      <c r="FL539" s="92"/>
      <c r="FM539" s="92"/>
      <c r="FN539" s="92"/>
      <c r="FO539" s="92"/>
    </row>
    <row r="540" s="57" customFormat="1" ht="15" spans="1:171">
      <c r="A540" s="85">
        <v>2070303</v>
      </c>
      <c r="B540" s="90" t="s">
        <v>153</v>
      </c>
      <c r="C540" s="87">
        <v>0</v>
      </c>
      <c r="D540" s="87">
        <v>0</v>
      </c>
      <c r="E540" s="88"/>
      <c r="FG540" s="92"/>
      <c r="FH540" s="92"/>
      <c r="FI540" s="92"/>
      <c r="FJ540" s="92"/>
      <c r="FK540" s="92"/>
      <c r="FL540" s="92"/>
      <c r="FM540" s="92"/>
      <c r="FN540" s="92"/>
      <c r="FO540" s="92"/>
    </row>
    <row r="541" s="57" customFormat="1" ht="15" spans="1:171">
      <c r="A541" s="85">
        <v>2070304</v>
      </c>
      <c r="B541" s="90" t="s">
        <v>491</v>
      </c>
      <c r="C541" s="87">
        <v>0</v>
      </c>
      <c r="D541" s="87">
        <v>0</v>
      </c>
      <c r="E541" s="88"/>
      <c r="FG541" s="92"/>
      <c r="FH541" s="92"/>
      <c r="FI541" s="92"/>
      <c r="FJ541" s="92"/>
      <c r="FK541" s="92"/>
      <c r="FL541" s="92"/>
      <c r="FM541" s="92"/>
      <c r="FN541" s="92"/>
      <c r="FO541" s="92"/>
    </row>
    <row r="542" s="57" customFormat="1" ht="15" spans="1:171">
      <c r="A542" s="85">
        <v>2070305</v>
      </c>
      <c r="B542" s="90" t="s">
        <v>492</v>
      </c>
      <c r="C542" s="87">
        <v>0</v>
      </c>
      <c r="D542" s="87">
        <v>0</v>
      </c>
      <c r="E542" s="88"/>
      <c r="FG542" s="92"/>
      <c r="FH542" s="92"/>
      <c r="FI542" s="92"/>
      <c r="FJ542" s="92"/>
      <c r="FK542" s="92"/>
      <c r="FL542" s="92"/>
      <c r="FM542" s="92"/>
      <c r="FN542" s="92"/>
      <c r="FO542" s="92"/>
    </row>
    <row r="543" s="57" customFormat="1" ht="15" spans="1:171">
      <c r="A543" s="85">
        <v>2070306</v>
      </c>
      <c r="B543" s="90" t="s">
        <v>493</v>
      </c>
      <c r="C543" s="87">
        <v>0</v>
      </c>
      <c r="D543" s="87">
        <v>0</v>
      </c>
      <c r="E543" s="88"/>
      <c r="FG543" s="92"/>
      <c r="FH543" s="92"/>
      <c r="FI543" s="92"/>
      <c r="FJ543" s="92"/>
      <c r="FK543" s="92"/>
      <c r="FL543" s="92"/>
      <c r="FM543" s="92"/>
      <c r="FN543" s="92"/>
      <c r="FO543" s="92"/>
    </row>
    <row r="544" s="57" customFormat="1" ht="15" spans="1:171">
      <c r="A544" s="85">
        <v>2070307</v>
      </c>
      <c r="B544" s="90" t="s">
        <v>494</v>
      </c>
      <c r="C544" s="87">
        <v>53</v>
      </c>
      <c r="D544" s="87">
        <v>55</v>
      </c>
      <c r="E544" s="88">
        <f t="shared" ref="E544:E548" si="37">SUM(D544/C544)</f>
        <v>1.0377358490566</v>
      </c>
      <c r="FG544" s="92"/>
      <c r="FH544" s="92"/>
      <c r="FI544" s="92"/>
      <c r="FJ544" s="92"/>
      <c r="FK544" s="92"/>
      <c r="FL544" s="92"/>
      <c r="FM544" s="92"/>
      <c r="FN544" s="92"/>
      <c r="FO544" s="92"/>
    </row>
    <row r="545" s="57" customFormat="1" ht="15" spans="1:171">
      <c r="A545" s="85">
        <v>2070308</v>
      </c>
      <c r="B545" s="90" t="s">
        <v>495</v>
      </c>
      <c r="C545" s="87">
        <v>0</v>
      </c>
      <c r="D545" s="87">
        <v>0</v>
      </c>
      <c r="E545" s="88"/>
      <c r="FG545" s="92"/>
      <c r="FH545" s="92"/>
      <c r="FI545" s="92"/>
      <c r="FJ545" s="92"/>
      <c r="FK545" s="92"/>
      <c r="FL545" s="92"/>
      <c r="FM545" s="92"/>
      <c r="FN545" s="92"/>
      <c r="FO545" s="92"/>
    </row>
    <row r="546" s="57" customFormat="1" ht="15" spans="1:171">
      <c r="A546" s="85">
        <v>2070309</v>
      </c>
      <c r="B546" s="90" t="s">
        <v>496</v>
      </c>
      <c r="C546" s="87">
        <v>0</v>
      </c>
      <c r="D546" s="87">
        <v>0</v>
      </c>
      <c r="E546" s="88"/>
      <c r="FG546" s="92"/>
      <c r="FH546" s="92"/>
      <c r="FI546" s="92"/>
      <c r="FJ546" s="92"/>
      <c r="FK546" s="92"/>
      <c r="FL546" s="92"/>
      <c r="FM546" s="92"/>
      <c r="FN546" s="92"/>
      <c r="FO546" s="92"/>
    </row>
    <row r="547" s="57" customFormat="1" ht="15" spans="1:171">
      <c r="A547" s="85">
        <v>2070399</v>
      </c>
      <c r="B547" s="90" t="s">
        <v>497</v>
      </c>
      <c r="C547" s="87">
        <v>58</v>
      </c>
      <c r="D547" s="87">
        <v>50</v>
      </c>
      <c r="E547" s="88">
        <f t="shared" si="37"/>
        <v>0.862068965517241</v>
      </c>
      <c r="FG547" s="92"/>
      <c r="FH547" s="92"/>
      <c r="FI547" s="92"/>
      <c r="FJ547" s="92"/>
      <c r="FK547" s="92"/>
      <c r="FL547" s="92"/>
      <c r="FM547" s="92"/>
      <c r="FN547" s="92"/>
      <c r="FO547" s="92"/>
    </row>
    <row r="548" s="57" customFormat="1" ht="15" spans="1:171">
      <c r="A548" s="81">
        <v>20706</v>
      </c>
      <c r="B548" s="82" t="s">
        <v>498</v>
      </c>
      <c r="C548" s="83">
        <f>SUM(C549:C556)</f>
        <v>4</v>
      </c>
      <c r="D548" s="83">
        <f>SUM(D549:D556)</f>
        <v>4</v>
      </c>
      <c r="E548" s="84">
        <f t="shared" si="37"/>
        <v>1</v>
      </c>
      <c r="FG548" s="92"/>
      <c r="FH548" s="92"/>
      <c r="FI548" s="92"/>
      <c r="FJ548" s="92"/>
      <c r="FK548" s="92"/>
      <c r="FL548" s="92"/>
      <c r="FM548" s="92"/>
      <c r="FN548" s="92"/>
      <c r="FO548" s="92"/>
    </row>
    <row r="549" s="57" customFormat="1" ht="15" spans="1:171">
      <c r="A549" s="85">
        <v>2070601</v>
      </c>
      <c r="B549" s="90" t="s">
        <v>151</v>
      </c>
      <c r="C549" s="87">
        <v>0</v>
      </c>
      <c r="D549" s="87">
        <v>0</v>
      </c>
      <c r="E549" s="88"/>
      <c r="FG549" s="92"/>
      <c r="FH549" s="92"/>
      <c r="FI549" s="92"/>
      <c r="FJ549" s="92"/>
      <c r="FK549" s="92"/>
      <c r="FL549" s="92"/>
      <c r="FM549" s="92"/>
      <c r="FN549" s="92"/>
      <c r="FO549" s="92"/>
    </row>
    <row r="550" s="57" customFormat="1" ht="15" spans="1:171">
      <c r="A550" s="85">
        <v>2070602</v>
      </c>
      <c r="B550" s="90" t="s">
        <v>152</v>
      </c>
      <c r="C550" s="87">
        <v>0</v>
      </c>
      <c r="D550" s="87">
        <v>0</v>
      </c>
      <c r="E550" s="88"/>
      <c r="FG550" s="92"/>
      <c r="FH550" s="92"/>
      <c r="FI550" s="92"/>
      <c r="FJ550" s="92"/>
      <c r="FK550" s="92"/>
      <c r="FL550" s="92"/>
      <c r="FM550" s="92"/>
      <c r="FN550" s="92"/>
      <c r="FO550" s="92"/>
    </row>
    <row r="551" s="57" customFormat="1" ht="15" spans="1:171">
      <c r="A551" s="85">
        <v>2070603</v>
      </c>
      <c r="B551" s="90" t="s">
        <v>153</v>
      </c>
      <c r="C551" s="87">
        <v>0</v>
      </c>
      <c r="D551" s="87">
        <v>0</v>
      </c>
      <c r="E551" s="88"/>
      <c r="FG551" s="92"/>
      <c r="FH551" s="92"/>
      <c r="FI551" s="92"/>
      <c r="FJ551" s="92"/>
      <c r="FK551" s="92"/>
      <c r="FL551" s="92"/>
      <c r="FM551" s="92"/>
      <c r="FN551" s="92"/>
      <c r="FO551" s="92"/>
    </row>
    <row r="552" s="57" customFormat="1" ht="15" spans="1:171">
      <c r="A552" s="85">
        <v>2070604</v>
      </c>
      <c r="B552" s="90" t="s">
        <v>499</v>
      </c>
      <c r="C552" s="87">
        <v>0</v>
      </c>
      <c r="D552" s="87">
        <v>0</v>
      </c>
      <c r="E552" s="88"/>
      <c r="FG552" s="92"/>
      <c r="FH552" s="92"/>
      <c r="FI552" s="92"/>
      <c r="FJ552" s="92"/>
      <c r="FK552" s="92"/>
      <c r="FL552" s="92"/>
      <c r="FM552" s="92"/>
      <c r="FN552" s="92"/>
      <c r="FO552" s="92"/>
    </row>
    <row r="553" s="57" customFormat="1" ht="15" spans="1:171">
      <c r="A553" s="85">
        <v>2070605</v>
      </c>
      <c r="B553" s="90" t="s">
        <v>500</v>
      </c>
      <c r="C553" s="87">
        <v>3</v>
      </c>
      <c r="D553" s="87">
        <v>3</v>
      </c>
      <c r="E553" s="88">
        <f t="shared" ref="E553:E559" si="38">SUM(D553/C553)</f>
        <v>1</v>
      </c>
      <c r="FG553" s="92"/>
      <c r="FH553" s="92"/>
      <c r="FI553" s="92"/>
      <c r="FJ553" s="92"/>
      <c r="FK553" s="92"/>
      <c r="FL553" s="92"/>
      <c r="FM553" s="92"/>
      <c r="FN553" s="92"/>
      <c r="FO553" s="92"/>
    </row>
    <row r="554" s="57" customFormat="1" ht="15" spans="1:171">
      <c r="A554" s="85">
        <v>2070606</v>
      </c>
      <c r="B554" s="90" t="s">
        <v>501</v>
      </c>
      <c r="C554" s="87">
        <v>0</v>
      </c>
      <c r="D554" s="87">
        <v>0</v>
      </c>
      <c r="E554" s="88"/>
      <c r="FG554" s="92"/>
      <c r="FH554" s="92"/>
      <c r="FI554" s="92"/>
      <c r="FJ554" s="92"/>
      <c r="FK554" s="92"/>
      <c r="FL554" s="92"/>
      <c r="FM554" s="92"/>
      <c r="FN554" s="92"/>
      <c r="FO554" s="92"/>
    </row>
    <row r="555" s="57" customFormat="1" ht="15" spans="1:171">
      <c r="A555" s="85">
        <v>2070607</v>
      </c>
      <c r="B555" s="90" t="s">
        <v>502</v>
      </c>
      <c r="C555" s="87">
        <v>0</v>
      </c>
      <c r="D555" s="87">
        <v>0</v>
      </c>
      <c r="E555" s="88"/>
      <c r="FG555" s="92"/>
      <c r="FH555" s="92"/>
      <c r="FI555" s="92"/>
      <c r="FJ555" s="92"/>
      <c r="FK555" s="92"/>
      <c r="FL555" s="92"/>
      <c r="FM555" s="92"/>
      <c r="FN555" s="92"/>
      <c r="FO555" s="92"/>
    </row>
    <row r="556" s="57" customFormat="1" ht="15" spans="1:171">
      <c r="A556" s="85">
        <v>2070699</v>
      </c>
      <c r="B556" s="90" t="s">
        <v>503</v>
      </c>
      <c r="C556" s="87">
        <v>1</v>
      </c>
      <c r="D556" s="87">
        <v>1</v>
      </c>
      <c r="E556" s="88">
        <f t="shared" si="38"/>
        <v>1</v>
      </c>
      <c r="FG556" s="92"/>
      <c r="FH556" s="92"/>
      <c r="FI556" s="92"/>
      <c r="FJ556" s="92"/>
      <c r="FK556" s="92"/>
      <c r="FL556" s="92"/>
      <c r="FM556" s="92"/>
      <c r="FN556" s="92"/>
      <c r="FO556" s="92"/>
    </row>
    <row r="557" s="57" customFormat="1" ht="15" spans="1:171">
      <c r="A557" s="81">
        <v>20708</v>
      </c>
      <c r="B557" s="82" t="s">
        <v>504</v>
      </c>
      <c r="C557" s="83">
        <f>SUM(C558:C564)</f>
        <v>683</v>
      </c>
      <c r="D557" s="83">
        <f>SUM(D558:D564)</f>
        <v>714</v>
      </c>
      <c r="E557" s="84">
        <f t="shared" si="38"/>
        <v>1.04538799414348</v>
      </c>
      <c r="FG557" s="92"/>
      <c r="FH557" s="92"/>
      <c r="FI557" s="92"/>
      <c r="FJ557" s="92"/>
      <c r="FK557" s="92"/>
      <c r="FL557" s="92"/>
      <c r="FM557" s="92"/>
      <c r="FN557" s="92"/>
      <c r="FO557" s="92"/>
    </row>
    <row r="558" s="57" customFormat="1" ht="15" spans="1:171">
      <c r="A558" s="85">
        <v>2070801</v>
      </c>
      <c r="B558" s="90" t="s">
        <v>151</v>
      </c>
      <c r="C558" s="87">
        <v>417</v>
      </c>
      <c r="D558" s="87">
        <v>438</v>
      </c>
      <c r="E558" s="88">
        <f t="shared" si="38"/>
        <v>1.05035971223022</v>
      </c>
      <c r="FG558" s="92"/>
      <c r="FH558" s="92"/>
      <c r="FI558" s="92"/>
      <c r="FJ558" s="92"/>
      <c r="FK558" s="92"/>
      <c r="FL558" s="92"/>
      <c r="FM558" s="92"/>
      <c r="FN558" s="92"/>
      <c r="FO558" s="92"/>
    </row>
    <row r="559" s="57" customFormat="1" ht="15" spans="1:171">
      <c r="A559" s="85">
        <v>2070802</v>
      </c>
      <c r="B559" s="90" t="s">
        <v>152</v>
      </c>
      <c r="C559" s="87">
        <v>58</v>
      </c>
      <c r="D559" s="87">
        <v>76</v>
      </c>
      <c r="E559" s="88">
        <f t="shared" si="38"/>
        <v>1.31034482758621</v>
      </c>
      <c r="FG559" s="92"/>
      <c r="FH559" s="92"/>
      <c r="FI559" s="92"/>
      <c r="FJ559" s="92"/>
      <c r="FK559" s="92"/>
      <c r="FL559" s="92"/>
      <c r="FM559" s="92"/>
      <c r="FN559" s="92"/>
      <c r="FO559" s="92"/>
    </row>
    <row r="560" s="57" customFormat="1" ht="15" spans="1:171">
      <c r="A560" s="85">
        <v>2070803</v>
      </c>
      <c r="B560" s="90" t="s">
        <v>153</v>
      </c>
      <c r="C560" s="87">
        <v>0</v>
      </c>
      <c r="D560" s="87">
        <v>0</v>
      </c>
      <c r="E560" s="88"/>
      <c r="FG560" s="92"/>
      <c r="FH560" s="92"/>
      <c r="FI560" s="92"/>
      <c r="FJ560" s="92"/>
      <c r="FK560" s="92"/>
      <c r="FL560" s="92"/>
      <c r="FM560" s="92"/>
      <c r="FN560" s="92"/>
      <c r="FO560" s="92"/>
    </row>
    <row r="561" s="57" customFormat="1" ht="15" spans="1:171">
      <c r="A561" s="85">
        <v>2070806</v>
      </c>
      <c r="B561" s="90" t="s">
        <v>505</v>
      </c>
      <c r="C561" s="87">
        <v>0</v>
      </c>
      <c r="D561" s="87">
        <v>0</v>
      </c>
      <c r="E561" s="88"/>
      <c r="FG561" s="92"/>
      <c r="FH561" s="92"/>
      <c r="FI561" s="92"/>
      <c r="FJ561" s="92"/>
      <c r="FK561" s="92"/>
      <c r="FL561" s="92"/>
      <c r="FM561" s="92"/>
      <c r="FN561" s="92"/>
      <c r="FO561" s="92"/>
    </row>
    <row r="562" s="57" customFormat="1" ht="15" spans="1:171">
      <c r="A562" s="85">
        <v>2070807</v>
      </c>
      <c r="B562" s="90" t="s">
        <v>506</v>
      </c>
      <c r="C562" s="87">
        <v>0</v>
      </c>
      <c r="D562" s="87">
        <v>0</v>
      </c>
      <c r="E562" s="88"/>
      <c r="FG562" s="92"/>
      <c r="FH562" s="92"/>
      <c r="FI562" s="92"/>
      <c r="FJ562" s="92"/>
      <c r="FK562" s="92"/>
      <c r="FL562" s="92"/>
      <c r="FM562" s="92"/>
      <c r="FN562" s="92"/>
      <c r="FO562" s="92"/>
    </row>
    <row r="563" s="57" customFormat="1" ht="15" spans="1:171">
      <c r="A563" s="85">
        <v>2070808</v>
      </c>
      <c r="B563" s="90" t="s">
        <v>507</v>
      </c>
      <c r="C563" s="87">
        <v>0</v>
      </c>
      <c r="D563" s="87">
        <v>0</v>
      </c>
      <c r="E563" s="88"/>
      <c r="FG563" s="92"/>
      <c r="FH563" s="92"/>
      <c r="FI563" s="92"/>
      <c r="FJ563" s="92"/>
      <c r="FK563" s="92"/>
      <c r="FL563" s="92"/>
      <c r="FM563" s="92"/>
      <c r="FN563" s="92"/>
      <c r="FO563" s="92"/>
    </row>
    <row r="564" s="57" customFormat="1" ht="15" spans="1:171">
      <c r="A564" s="85">
        <v>2070899</v>
      </c>
      <c r="B564" s="90" t="s">
        <v>508</v>
      </c>
      <c r="C564" s="87">
        <v>208</v>
      </c>
      <c r="D564" s="87">
        <v>200</v>
      </c>
      <c r="E564" s="88">
        <f t="shared" ref="E564:E572" si="39">SUM(D564/C564)</f>
        <v>0.961538461538462</v>
      </c>
      <c r="FG564" s="92"/>
      <c r="FH564" s="92"/>
      <c r="FI564" s="92"/>
      <c r="FJ564" s="92"/>
      <c r="FK564" s="92"/>
      <c r="FL564" s="92"/>
      <c r="FM564" s="92"/>
      <c r="FN564" s="92"/>
      <c r="FO564" s="92"/>
    </row>
    <row r="565" s="57" customFormat="1" ht="15" spans="1:171">
      <c r="A565" s="81">
        <v>20799</v>
      </c>
      <c r="B565" s="82" t="s">
        <v>509</v>
      </c>
      <c r="C565" s="83">
        <f>SUM(C566:C568)</f>
        <v>184</v>
      </c>
      <c r="D565" s="83">
        <f>SUM(D566:D568)</f>
        <v>377</v>
      </c>
      <c r="E565" s="84">
        <f t="shared" si="39"/>
        <v>2.04891304347826</v>
      </c>
      <c r="FG565" s="92"/>
      <c r="FH565" s="92"/>
      <c r="FI565" s="92"/>
      <c r="FJ565" s="92"/>
      <c r="FK565" s="92"/>
      <c r="FL565" s="92"/>
      <c r="FM565" s="92"/>
      <c r="FN565" s="92"/>
      <c r="FO565" s="92"/>
    </row>
    <row r="566" s="57" customFormat="1" ht="15" spans="1:171">
      <c r="A566" s="85">
        <v>2079902</v>
      </c>
      <c r="B566" s="90" t="s">
        <v>510</v>
      </c>
      <c r="C566" s="87">
        <v>0</v>
      </c>
      <c r="D566" s="87"/>
      <c r="E566" s="88"/>
      <c r="FG566" s="92"/>
      <c r="FH566" s="92"/>
      <c r="FI566" s="92"/>
      <c r="FJ566" s="92"/>
      <c r="FK566" s="92"/>
      <c r="FL566" s="92"/>
      <c r="FM566" s="92"/>
      <c r="FN566" s="92"/>
      <c r="FO566" s="92"/>
    </row>
    <row r="567" s="57" customFormat="1" ht="15" spans="1:171">
      <c r="A567" s="85">
        <v>2079903</v>
      </c>
      <c r="B567" s="90" t="s">
        <v>511</v>
      </c>
      <c r="C567" s="87">
        <v>0</v>
      </c>
      <c r="D567" s="87">
        <v>0</v>
      </c>
      <c r="E567" s="88"/>
      <c r="FG567" s="92"/>
      <c r="FH567" s="92"/>
      <c r="FI567" s="92"/>
      <c r="FJ567" s="92"/>
      <c r="FK567" s="92"/>
      <c r="FL567" s="92"/>
      <c r="FM567" s="92"/>
      <c r="FN567" s="92"/>
      <c r="FO567" s="92"/>
    </row>
    <row r="568" s="57" customFormat="1" ht="15" spans="1:171">
      <c r="A568" s="85">
        <v>2079999</v>
      </c>
      <c r="B568" s="90" t="s">
        <v>509</v>
      </c>
      <c r="C568" s="87">
        <v>184</v>
      </c>
      <c r="D568" s="87">
        <v>377</v>
      </c>
      <c r="E568" s="88">
        <f t="shared" si="39"/>
        <v>2.04891304347826</v>
      </c>
      <c r="FG568" s="92"/>
      <c r="FH568" s="92"/>
      <c r="FI568" s="92"/>
      <c r="FJ568" s="92"/>
      <c r="FK568" s="92"/>
      <c r="FL568" s="92"/>
      <c r="FM568" s="92"/>
      <c r="FN568" s="92"/>
      <c r="FO568" s="92"/>
    </row>
    <row r="569" s="57" customFormat="1" ht="15" spans="1:171">
      <c r="A569" s="77">
        <v>208</v>
      </c>
      <c r="B569" s="78" t="s">
        <v>512</v>
      </c>
      <c r="C569" s="79">
        <f>C570+C589+C597+C606+C610+C620+C629+C636+C644+C653+C659+C662+C665+C668+C671+C674+C678+C682+C691+C694</f>
        <v>32962</v>
      </c>
      <c r="D569" s="79">
        <f>D570+D589+D597+D606+D610+D620+D629+D636+D644+D653+D659+D662+D665+D668+D671+D674+D678+D682+D691+D694</f>
        <v>32151</v>
      </c>
      <c r="E569" s="80">
        <f t="shared" si="39"/>
        <v>0.975395910442328</v>
      </c>
      <c r="FG569" s="92"/>
      <c r="FH569" s="92"/>
      <c r="FI569" s="92"/>
      <c r="FJ569" s="92"/>
      <c r="FK569" s="92"/>
      <c r="FL569" s="92"/>
      <c r="FM569" s="92"/>
      <c r="FN569" s="92"/>
      <c r="FO569" s="92"/>
    </row>
    <row r="570" s="57" customFormat="1" ht="15" spans="1:171">
      <c r="A570" s="81">
        <v>20801</v>
      </c>
      <c r="B570" s="82" t="s">
        <v>513</v>
      </c>
      <c r="C570" s="83">
        <f>SUM(C571:C588)</f>
        <v>1102</v>
      </c>
      <c r="D570" s="83">
        <f>SUM(D571:D588)</f>
        <v>1120</v>
      </c>
      <c r="E570" s="84">
        <f t="shared" si="39"/>
        <v>1.01633393829401</v>
      </c>
      <c r="FG570" s="92"/>
      <c r="FH570" s="92"/>
      <c r="FI570" s="92"/>
      <c r="FJ570" s="92"/>
      <c r="FK570" s="92"/>
      <c r="FL570" s="92"/>
      <c r="FM570" s="92"/>
      <c r="FN570" s="92"/>
      <c r="FO570" s="92"/>
    </row>
    <row r="571" s="57" customFormat="1" ht="15" spans="1:171">
      <c r="A571" s="85">
        <v>2080101</v>
      </c>
      <c r="B571" s="90" t="s">
        <v>151</v>
      </c>
      <c r="C571" s="87">
        <v>807</v>
      </c>
      <c r="D571" s="87">
        <v>840</v>
      </c>
      <c r="E571" s="88">
        <f t="shared" si="39"/>
        <v>1.04089219330855</v>
      </c>
      <c r="FG571" s="92"/>
      <c r="FH571" s="92"/>
      <c r="FI571" s="92"/>
      <c r="FJ571" s="92"/>
      <c r="FK571" s="92"/>
      <c r="FL571" s="92"/>
      <c r="FM571" s="92"/>
      <c r="FN571" s="92"/>
      <c r="FO571" s="92"/>
    </row>
    <row r="572" s="57" customFormat="1" ht="15" spans="1:171">
      <c r="A572" s="85">
        <v>2080102</v>
      </c>
      <c r="B572" s="90" t="s">
        <v>152</v>
      </c>
      <c r="C572" s="87">
        <v>240</v>
      </c>
      <c r="D572" s="87">
        <v>220</v>
      </c>
      <c r="E572" s="88">
        <f t="shared" si="39"/>
        <v>0.916666666666667</v>
      </c>
      <c r="FG572" s="92"/>
      <c r="FH572" s="92"/>
      <c r="FI572" s="92"/>
      <c r="FJ572" s="92"/>
      <c r="FK572" s="92"/>
      <c r="FL572" s="92"/>
      <c r="FM572" s="92"/>
      <c r="FN572" s="92"/>
      <c r="FO572" s="92"/>
    </row>
    <row r="573" s="57" customFormat="1" ht="15" spans="1:171">
      <c r="A573" s="85">
        <v>2080103</v>
      </c>
      <c r="B573" s="90" t="s">
        <v>153</v>
      </c>
      <c r="C573" s="87">
        <v>0</v>
      </c>
      <c r="D573" s="87">
        <v>0</v>
      </c>
      <c r="E573" s="88"/>
      <c r="FG573" s="92"/>
      <c r="FH573" s="92"/>
      <c r="FI573" s="92"/>
      <c r="FJ573" s="92"/>
      <c r="FK573" s="92"/>
      <c r="FL573" s="92"/>
      <c r="FM573" s="92"/>
      <c r="FN573" s="92"/>
      <c r="FO573" s="92"/>
    </row>
    <row r="574" s="57" customFormat="1" ht="15" spans="1:171">
      <c r="A574" s="85">
        <v>2080104</v>
      </c>
      <c r="B574" s="90" t="s">
        <v>514</v>
      </c>
      <c r="C574" s="87">
        <v>0</v>
      </c>
      <c r="D574" s="87">
        <v>0</v>
      </c>
      <c r="E574" s="88"/>
      <c r="FG574" s="92"/>
      <c r="FH574" s="92"/>
      <c r="FI574" s="92"/>
      <c r="FJ574" s="92"/>
      <c r="FK574" s="92"/>
      <c r="FL574" s="92"/>
      <c r="FM574" s="92"/>
      <c r="FN574" s="92"/>
      <c r="FO574" s="92"/>
    </row>
    <row r="575" s="57" customFormat="1" ht="15" spans="1:171">
      <c r="A575" s="85">
        <v>2080105</v>
      </c>
      <c r="B575" s="90" t="s">
        <v>515</v>
      </c>
      <c r="C575" s="87">
        <v>0</v>
      </c>
      <c r="D575" s="87">
        <v>0</v>
      </c>
      <c r="E575" s="88"/>
      <c r="FG575" s="92"/>
      <c r="FH575" s="92"/>
      <c r="FI575" s="92"/>
      <c r="FJ575" s="92"/>
      <c r="FK575" s="92"/>
      <c r="FL575" s="92"/>
      <c r="FM575" s="92"/>
      <c r="FN575" s="92"/>
      <c r="FO575" s="92"/>
    </row>
    <row r="576" s="57" customFormat="1" ht="15" spans="1:171">
      <c r="A576" s="85">
        <v>2080106</v>
      </c>
      <c r="B576" s="90" t="s">
        <v>516</v>
      </c>
      <c r="C576" s="87">
        <v>13</v>
      </c>
      <c r="D576" s="87">
        <v>20</v>
      </c>
      <c r="E576" s="88">
        <f>SUM(D576/C576)</f>
        <v>1.53846153846154</v>
      </c>
      <c r="FG576" s="92"/>
      <c r="FH576" s="92"/>
      <c r="FI576" s="92"/>
      <c r="FJ576" s="92"/>
      <c r="FK576" s="92"/>
      <c r="FL576" s="92"/>
      <c r="FM576" s="92"/>
      <c r="FN576" s="92"/>
      <c r="FO576" s="92"/>
    </row>
    <row r="577" s="57" customFormat="1" ht="15" spans="1:171">
      <c r="A577" s="85">
        <v>2080107</v>
      </c>
      <c r="B577" s="90" t="s">
        <v>517</v>
      </c>
      <c r="C577" s="87">
        <v>0</v>
      </c>
      <c r="D577" s="87">
        <v>0</v>
      </c>
      <c r="E577" s="88"/>
      <c r="FG577" s="92"/>
      <c r="FH577" s="92"/>
      <c r="FI577" s="92"/>
      <c r="FJ577" s="92"/>
      <c r="FK577" s="92"/>
      <c r="FL577" s="92"/>
      <c r="FM577" s="92"/>
      <c r="FN577" s="92"/>
      <c r="FO577" s="92"/>
    </row>
    <row r="578" s="57" customFormat="1" ht="15" spans="1:171">
      <c r="A578" s="85">
        <v>2080108</v>
      </c>
      <c r="B578" s="90" t="s">
        <v>191</v>
      </c>
      <c r="C578" s="87">
        <v>0</v>
      </c>
      <c r="D578" s="87">
        <v>0</v>
      </c>
      <c r="E578" s="88"/>
      <c r="FG578" s="92"/>
      <c r="FH578" s="92"/>
      <c r="FI578" s="92"/>
      <c r="FJ578" s="92"/>
      <c r="FK578" s="92"/>
      <c r="FL578" s="92"/>
      <c r="FM578" s="92"/>
      <c r="FN578" s="92"/>
      <c r="FO578" s="92"/>
    </row>
    <row r="579" s="57" customFormat="1" ht="15" spans="1:171">
      <c r="A579" s="85">
        <v>2080109</v>
      </c>
      <c r="B579" s="90" t="s">
        <v>518</v>
      </c>
      <c r="C579" s="87">
        <v>20</v>
      </c>
      <c r="D579" s="87">
        <v>20</v>
      </c>
      <c r="E579" s="88">
        <f>SUM(D579/C579)</f>
        <v>1</v>
      </c>
      <c r="FG579" s="92"/>
      <c r="FH579" s="92"/>
      <c r="FI579" s="92"/>
      <c r="FJ579" s="92"/>
      <c r="FK579" s="92"/>
      <c r="FL579" s="92"/>
      <c r="FM579" s="92"/>
      <c r="FN579" s="92"/>
      <c r="FO579" s="92"/>
    </row>
    <row r="580" s="57" customFormat="1" ht="15" spans="1:171">
      <c r="A580" s="85">
        <v>2080110</v>
      </c>
      <c r="B580" s="90" t="s">
        <v>519</v>
      </c>
      <c r="C580" s="87">
        <v>0</v>
      </c>
      <c r="D580" s="87">
        <v>0</v>
      </c>
      <c r="E580" s="88"/>
      <c r="FG580" s="92"/>
      <c r="FH580" s="92"/>
      <c r="FI580" s="92"/>
      <c r="FJ580" s="92"/>
      <c r="FK580" s="92"/>
      <c r="FL580" s="92"/>
      <c r="FM580" s="92"/>
      <c r="FN580" s="92"/>
      <c r="FO580" s="92"/>
    </row>
    <row r="581" s="57" customFormat="1" ht="15" spans="1:171">
      <c r="A581" s="85">
        <v>2080111</v>
      </c>
      <c r="B581" s="90" t="s">
        <v>520</v>
      </c>
      <c r="C581" s="87">
        <v>0</v>
      </c>
      <c r="D581" s="87">
        <v>0</v>
      </c>
      <c r="E581" s="88"/>
      <c r="FG581" s="92"/>
      <c r="FH581" s="92"/>
      <c r="FI581" s="92"/>
      <c r="FJ581" s="92"/>
      <c r="FK581" s="92"/>
      <c r="FL581" s="92"/>
      <c r="FM581" s="92"/>
      <c r="FN581" s="92"/>
      <c r="FO581" s="92"/>
    </row>
    <row r="582" s="57" customFormat="1" ht="15" spans="1:171">
      <c r="A582" s="85">
        <v>2080112</v>
      </c>
      <c r="B582" s="90" t="s">
        <v>521</v>
      </c>
      <c r="C582" s="87">
        <v>0</v>
      </c>
      <c r="D582" s="87">
        <v>0</v>
      </c>
      <c r="E582" s="88"/>
      <c r="FG582" s="92"/>
      <c r="FH582" s="92"/>
      <c r="FI582" s="92"/>
      <c r="FJ582" s="92"/>
      <c r="FK582" s="92"/>
      <c r="FL582" s="92"/>
      <c r="FM582" s="92"/>
      <c r="FN582" s="92"/>
      <c r="FO582" s="92"/>
    </row>
    <row r="583" s="57" customFormat="1" ht="15" spans="1:171">
      <c r="A583" s="85">
        <v>2080113</v>
      </c>
      <c r="B583" s="90" t="s">
        <v>522</v>
      </c>
      <c r="C583" s="87">
        <v>0</v>
      </c>
      <c r="D583" s="87">
        <v>0</v>
      </c>
      <c r="E583" s="88"/>
      <c r="FG583" s="92"/>
      <c r="FH583" s="92"/>
      <c r="FI583" s="92"/>
      <c r="FJ583" s="92"/>
      <c r="FK583" s="92"/>
      <c r="FL583" s="92"/>
      <c r="FM583" s="92"/>
      <c r="FN583" s="92"/>
      <c r="FO583" s="92"/>
    </row>
    <row r="584" s="57" customFormat="1" ht="15" spans="1:171">
      <c r="A584" s="85">
        <v>2080114</v>
      </c>
      <c r="B584" s="90" t="s">
        <v>523</v>
      </c>
      <c r="C584" s="87">
        <v>0</v>
      </c>
      <c r="D584" s="87">
        <v>0</v>
      </c>
      <c r="E584" s="88"/>
      <c r="FG584" s="92"/>
      <c r="FH584" s="92"/>
      <c r="FI584" s="92"/>
      <c r="FJ584" s="92"/>
      <c r="FK584" s="92"/>
      <c r="FL584" s="92"/>
      <c r="FM584" s="92"/>
      <c r="FN584" s="92"/>
      <c r="FO584" s="92"/>
    </row>
    <row r="585" s="57" customFormat="1" ht="15" spans="1:171">
      <c r="A585" s="85">
        <v>2080115</v>
      </c>
      <c r="B585" s="90" t="s">
        <v>524</v>
      </c>
      <c r="C585" s="87">
        <v>0</v>
      </c>
      <c r="D585" s="87">
        <v>0</v>
      </c>
      <c r="E585" s="88"/>
      <c r="FG585" s="92"/>
      <c r="FH585" s="92"/>
      <c r="FI585" s="92"/>
      <c r="FJ585" s="92"/>
      <c r="FK585" s="92"/>
      <c r="FL585" s="92"/>
      <c r="FM585" s="92"/>
      <c r="FN585" s="92"/>
      <c r="FO585" s="92"/>
    </row>
    <row r="586" s="57" customFormat="1" ht="15" spans="1:171">
      <c r="A586" s="85">
        <v>2080116</v>
      </c>
      <c r="B586" s="90" t="s">
        <v>525</v>
      </c>
      <c r="C586" s="87">
        <v>0</v>
      </c>
      <c r="D586" s="87">
        <v>0</v>
      </c>
      <c r="E586" s="88"/>
      <c r="FG586" s="92"/>
      <c r="FH586" s="92"/>
      <c r="FI586" s="92"/>
      <c r="FJ586" s="92"/>
      <c r="FK586" s="92"/>
      <c r="FL586" s="92"/>
      <c r="FM586" s="92"/>
      <c r="FN586" s="92"/>
      <c r="FO586" s="92"/>
    </row>
    <row r="587" s="57" customFormat="1" ht="15" spans="1:171">
      <c r="A587" s="85">
        <v>2080150</v>
      </c>
      <c r="B587" s="90" t="s">
        <v>160</v>
      </c>
      <c r="C587" s="87">
        <v>0</v>
      </c>
      <c r="D587" s="87">
        <v>0</v>
      </c>
      <c r="E587" s="88"/>
      <c r="FG587" s="92"/>
      <c r="FH587" s="92"/>
      <c r="FI587" s="92"/>
      <c r="FJ587" s="92"/>
      <c r="FK587" s="92"/>
      <c r="FL587" s="92"/>
      <c r="FM587" s="92"/>
      <c r="FN587" s="92"/>
      <c r="FO587" s="92"/>
    </row>
    <row r="588" s="57" customFormat="1" ht="15" spans="1:171">
      <c r="A588" s="85">
        <v>2080199</v>
      </c>
      <c r="B588" s="90" t="s">
        <v>526</v>
      </c>
      <c r="C588" s="87">
        <v>22</v>
      </c>
      <c r="D588" s="87">
        <v>20</v>
      </c>
      <c r="E588" s="88">
        <f t="shared" ref="E588:E591" si="40">SUM(D588/C588)</f>
        <v>0.909090909090909</v>
      </c>
      <c r="FG588" s="92"/>
      <c r="FH588" s="92"/>
      <c r="FI588" s="92"/>
      <c r="FJ588" s="92"/>
      <c r="FK588" s="92"/>
      <c r="FL588" s="92"/>
      <c r="FM588" s="92"/>
      <c r="FN588" s="92"/>
      <c r="FO588" s="92"/>
    </row>
    <row r="589" s="57" customFormat="1" ht="15" spans="1:171">
      <c r="A589" s="81">
        <v>20802</v>
      </c>
      <c r="B589" s="82" t="s">
        <v>527</v>
      </c>
      <c r="C589" s="83">
        <f>SUM(C590:C596)</f>
        <v>611</v>
      </c>
      <c r="D589" s="83">
        <f>SUM(D590:D596)</f>
        <v>640</v>
      </c>
      <c r="E589" s="84">
        <f t="shared" si="40"/>
        <v>1.04746317512275</v>
      </c>
      <c r="FG589" s="92"/>
      <c r="FH589" s="92"/>
      <c r="FI589" s="92"/>
      <c r="FJ589" s="92"/>
      <c r="FK589" s="92"/>
      <c r="FL589" s="92"/>
      <c r="FM589" s="92"/>
      <c r="FN589" s="92"/>
      <c r="FO589" s="92"/>
    </row>
    <row r="590" s="57" customFormat="1" ht="15" spans="1:171">
      <c r="A590" s="85">
        <v>2080201</v>
      </c>
      <c r="B590" s="90" t="s">
        <v>151</v>
      </c>
      <c r="C590" s="87">
        <v>300</v>
      </c>
      <c r="D590" s="87">
        <v>330</v>
      </c>
      <c r="E590" s="88">
        <f t="shared" si="40"/>
        <v>1.1</v>
      </c>
      <c r="FG590" s="92"/>
      <c r="FH590" s="92"/>
      <c r="FI590" s="92"/>
      <c r="FJ590" s="92"/>
      <c r="FK590" s="92"/>
      <c r="FL590" s="92"/>
      <c r="FM590" s="92"/>
      <c r="FN590" s="92"/>
      <c r="FO590" s="92"/>
    </row>
    <row r="591" s="57" customFormat="1" ht="15" spans="1:171">
      <c r="A591" s="85">
        <v>2080202</v>
      </c>
      <c r="B591" s="90" t="s">
        <v>152</v>
      </c>
      <c r="C591" s="87">
        <v>116</v>
      </c>
      <c r="D591" s="87">
        <v>110</v>
      </c>
      <c r="E591" s="88">
        <f t="shared" si="40"/>
        <v>0.948275862068966</v>
      </c>
      <c r="FG591" s="92"/>
      <c r="FH591" s="92"/>
      <c r="FI591" s="92"/>
      <c r="FJ591" s="92"/>
      <c r="FK591" s="92"/>
      <c r="FL591" s="92"/>
      <c r="FM591" s="92"/>
      <c r="FN591" s="92"/>
      <c r="FO591" s="92"/>
    </row>
    <row r="592" s="57" customFormat="1" ht="15" spans="1:171">
      <c r="A592" s="85">
        <v>2080203</v>
      </c>
      <c r="B592" s="90" t="s">
        <v>153</v>
      </c>
      <c r="C592" s="87">
        <v>0</v>
      </c>
      <c r="D592" s="87">
        <v>0</v>
      </c>
      <c r="E592" s="88"/>
      <c r="FG592" s="92"/>
      <c r="FH592" s="92"/>
      <c r="FI592" s="92"/>
      <c r="FJ592" s="92"/>
      <c r="FK592" s="92"/>
      <c r="FL592" s="92"/>
      <c r="FM592" s="92"/>
      <c r="FN592" s="92"/>
      <c r="FO592" s="92"/>
    </row>
    <row r="593" s="57" customFormat="1" ht="15" spans="1:171">
      <c r="A593" s="85">
        <v>2080206</v>
      </c>
      <c r="B593" s="90" t="s">
        <v>528</v>
      </c>
      <c r="C593" s="87">
        <v>0</v>
      </c>
      <c r="D593" s="87">
        <v>0</v>
      </c>
      <c r="E593" s="88"/>
      <c r="FG593" s="92"/>
      <c r="FH593" s="92"/>
      <c r="FI593" s="92"/>
      <c r="FJ593" s="92"/>
      <c r="FK593" s="92"/>
      <c r="FL593" s="92"/>
      <c r="FM593" s="92"/>
      <c r="FN593" s="92"/>
      <c r="FO593" s="92"/>
    </row>
    <row r="594" s="57" customFormat="1" ht="15" spans="1:171">
      <c r="A594" s="85">
        <v>2080207</v>
      </c>
      <c r="B594" s="90" t="s">
        <v>529</v>
      </c>
      <c r="C594" s="87">
        <v>0</v>
      </c>
      <c r="D594" s="87">
        <v>0</v>
      </c>
      <c r="E594" s="88"/>
      <c r="FG594" s="92"/>
      <c r="FH594" s="92"/>
      <c r="FI594" s="92"/>
      <c r="FJ594" s="92"/>
      <c r="FK594" s="92"/>
      <c r="FL594" s="92"/>
      <c r="FM594" s="92"/>
      <c r="FN594" s="92"/>
      <c r="FO594" s="92"/>
    </row>
    <row r="595" s="57" customFormat="1" ht="15" spans="1:171">
      <c r="A595" s="85">
        <v>2080209</v>
      </c>
      <c r="B595" s="90" t="s">
        <v>530</v>
      </c>
      <c r="C595" s="87"/>
      <c r="D595" s="87"/>
      <c r="E595" s="88"/>
      <c r="FG595" s="92"/>
      <c r="FH595" s="92"/>
      <c r="FI595" s="92"/>
      <c r="FJ595" s="92"/>
      <c r="FK595" s="92"/>
      <c r="FL595" s="92"/>
      <c r="FM595" s="92"/>
      <c r="FN595" s="92"/>
      <c r="FO595" s="92"/>
    </row>
    <row r="596" s="57" customFormat="1" ht="15" spans="1:171">
      <c r="A596" s="85">
        <v>2080299</v>
      </c>
      <c r="B596" s="90" t="s">
        <v>531</v>
      </c>
      <c r="C596" s="87">
        <v>195</v>
      </c>
      <c r="D596" s="87">
        <v>200</v>
      </c>
      <c r="E596" s="88">
        <f t="shared" ref="E596:E603" si="41">SUM(D596/C596)</f>
        <v>1.02564102564103</v>
      </c>
      <c r="FG596" s="92"/>
      <c r="FH596" s="92"/>
      <c r="FI596" s="92"/>
      <c r="FJ596" s="92"/>
      <c r="FK596" s="92"/>
      <c r="FL596" s="92"/>
      <c r="FM596" s="92"/>
      <c r="FN596" s="92"/>
      <c r="FO596" s="92"/>
    </row>
    <row r="597" s="57" customFormat="1" ht="15" spans="1:171">
      <c r="A597" s="81">
        <v>20805</v>
      </c>
      <c r="B597" s="82" t="s">
        <v>532</v>
      </c>
      <c r="C597" s="83">
        <f>SUM(C598:C605)</f>
        <v>17529</v>
      </c>
      <c r="D597" s="83">
        <f>SUM(D598:D605)</f>
        <v>17229</v>
      </c>
      <c r="E597" s="84">
        <f t="shared" si="41"/>
        <v>0.982885504021907</v>
      </c>
      <c r="FG597" s="92"/>
      <c r="FH597" s="92"/>
      <c r="FI597" s="92"/>
      <c r="FJ597" s="92"/>
      <c r="FK597" s="92"/>
      <c r="FL597" s="92"/>
      <c r="FM597" s="92"/>
      <c r="FN597" s="92"/>
      <c r="FO597" s="92"/>
    </row>
    <row r="598" s="57" customFormat="1" ht="15" spans="1:171">
      <c r="A598" s="85">
        <v>2080501</v>
      </c>
      <c r="B598" s="90" t="s">
        <v>533</v>
      </c>
      <c r="C598" s="87">
        <v>0</v>
      </c>
      <c r="D598" s="87">
        <v>0</v>
      </c>
      <c r="E598" s="88"/>
      <c r="FG598" s="92"/>
      <c r="FH598" s="92"/>
      <c r="FI598" s="92"/>
      <c r="FJ598" s="92"/>
      <c r="FK598" s="92"/>
      <c r="FL598" s="92"/>
      <c r="FM598" s="92"/>
      <c r="FN598" s="92"/>
      <c r="FO598" s="92"/>
    </row>
    <row r="599" s="57" customFormat="1" ht="15" spans="1:171">
      <c r="A599" s="85">
        <v>2080502</v>
      </c>
      <c r="B599" s="90" t="s">
        <v>534</v>
      </c>
      <c r="C599" s="87">
        <v>0</v>
      </c>
      <c r="D599" s="87">
        <v>0</v>
      </c>
      <c r="E599" s="88"/>
      <c r="FG599" s="92"/>
      <c r="FH599" s="92"/>
      <c r="FI599" s="92"/>
      <c r="FJ599" s="92"/>
      <c r="FK599" s="92"/>
      <c r="FL599" s="92"/>
      <c r="FM599" s="92"/>
      <c r="FN599" s="92"/>
      <c r="FO599" s="92"/>
    </row>
    <row r="600" s="57" customFormat="1" ht="15" spans="1:171">
      <c r="A600" s="85">
        <v>2080503</v>
      </c>
      <c r="B600" s="90" t="s">
        <v>535</v>
      </c>
      <c r="C600" s="87">
        <v>0</v>
      </c>
      <c r="D600" s="87">
        <v>0</v>
      </c>
      <c r="E600" s="88"/>
      <c r="FG600" s="92"/>
      <c r="FH600" s="92"/>
      <c r="FI600" s="92"/>
      <c r="FJ600" s="92"/>
      <c r="FK600" s="92"/>
      <c r="FL600" s="92"/>
      <c r="FM600" s="92"/>
      <c r="FN600" s="92"/>
      <c r="FO600" s="92"/>
    </row>
    <row r="601" s="57" customFormat="1" ht="15" spans="1:171">
      <c r="A601" s="85">
        <v>2080505</v>
      </c>
      <c r="B601" s="90" t="s">
        <v>536</v>
      </c>
      <c r="C601" s="87">
        <v>5938</v>
      </c>
      <c r="D601" s="87">
        <v>6644</v>
      </c>
      <c r="E601" s="88">
        <f t="shared" si="41"/>
        <v>1.11889525092624</v>
      </c>
      <c r="FG601" s="92"/>
      <c r="FH601" s="92"/>
      <c r="FI601" s="92"/>
      <c r="FJ601" s="92"/>
      <c r="FK601" s="92"/>
      <c r="FL601" s="92"/>
      <c r="FM601" s="92"/>
      <c r="FN601" s="92"/>
      <c r="FO601" s="92"/>
    </row>
    <row r="602" s="57" customFormat="1" ht="15" spans="1:171">
      <c r="A602" s="85">
        <v>2080506</v>
      </c>
      <c r="B602" s="90" t="s">
        <v>537</v>
      </c>
      <c r="C602" s="87">
        <v>1331</v>
      </c>
      <c r="D602" s="87">
        <v>1385</v>
      </c>
      <c r="E602" s="88">
        <f t="shared" si="41"/>
        <v>1.04057099924869</v>
      </c>
      <c r="FG602" s="92"/>
      <c r="FH602" s="92"/>
      <c r="FI602" s="92"/>
      <c r="FJ602" s="92"/>
      <c r="FK602" s="92"/>
      <c r="FL602" s="92"/>
      <c r="FM602" s="92"/>
      <c r="FN602" s="92"/>
      <c r="FO602" s="92"/>
    </row>
    <row r="603" s="57" customFormat="1" ht="15" spans="1:171">
      <c r="A603" s="85">
        <v>2080507</v>
      </c>
      <c r="B603" s="90" t="s">
        <v>538</v>
      </c>
      <c r="C603" s="87">
        <v>9910</v>
      </c>
      <c r="D603" s="87">
        <v>9200</v>
      </c>
      <c r="E603" s="88">
        <f t="shared" si="41"/>
        <v>0.928355196770938</v>
      </c>
      <c r="FG603" s="92"/>
      <c r="FH603" s="92"/>
      <c r="FI603" s="92"/>
      <c r="FJ603" s="92"/>
      <c r="FK603" s="92"/>
      <c r="FL603" s="92"/>
      <c r="FM603" s="92"/>
      <c r="FN603" s="92"/>
      <c r="FO603" s="92"/>
    </row>
    <row r="604" s="57" customFormat="1" ht="15" spans="1:171">
      <c r="A604" s="85">
        <v>2080508</v>
      </c>
      <c r="B604" s="90" t="s">
        <v>539</v>
      </c>
      <c r="C604" s="87">
        <v>0</v>
      </c>
      <c r="D604" s="87">
        <v>0</v>
      </c>
      <c r="E604" s="88"/>
      <c r="FG604" s="92"/>
      <c r="FH604" s="92"/>
      <c r="FI604" s="92"/>
      <c r="FJ604" s="92"/>
      <c r="FK604" s="92"/>
      <c r="FL604" s="92"/>
      <c r="FM604" s="92"/>
      <c r="FN604" s="92"/>
      <c r="FO604" s="92"/>
    </row>
    <row r="605" s="57" customFormat="1" ht="15" spans="1:171">
      <c r="A605" s="85">
        <v>2080599</v>
      </c>
      <c r="B605" s="90" t="s">
        <v>540</v>
      </c>
      <c r="C605" s="87">
        <v>350</v>
      </c>
      <c r="D605" s="87"/>
      <c r="E605" s="88"/>
      <c r="FG605" s="92"/>
      <c r="FH605" s="92"/>
      <c r="FI605" s="92"/>
      <c r="FJ605" s="92"/>
      <c r="FK605" s="92"/>
      <c r="FL605" s="92"/>
      <c r="FM605" s="92"/>
      <c r="FN605" s="92"/>
      <c r="FO605" s="92"/>
    </row>
    <row r="606" s="57" customFormat="1" ht="15" spans="1:171">
      <c r="A606" s="81">
        <v>20806</v>
      </c>
      <c r="B606" s="82" t="s">
        <v>541</v>
      </c>
      <c r="C606" s="83">
        <v>0</v>
      </c>
      <c r="D606" s="94">
        <v>0</v>
      </c>
      <c r="E606" s="84"/>
      <c r="FG606" s="92"/>
      <c r="FH606" s="92"/>
      <c r="FI606" s="92"/>
      <c r="FJ606" s="92"/>
      <c r="FK606" s="92"/>
      <c r="FL606" s="92"/>
      <c r="FM606" s="92"/>
      <c r="FN606" s="92"/>
      <c r="FO606" s="92"/>
    </row>
    <row r="607" s="57" customFormat="1" ht="15" spans="1:171">
      <c r="A607" s="85">
        <v>2080601</v>
      </c>
      <c r="B607" s="90" t="s">
        <v>542</v>
      </c>
      <c r="C607" s="87">
        <v>0</v>
      </c>
      <c r="D607" s="87">
        <v>0</v>
      </c>
      <c r="E607" s="88"/>
      <c r="FG607" s="92"/>
      <c r="FH607" s="92"/>
      <c r="FI607" s="92"/>
      <c r="FJ607" s="92"/>
      <c r="FK607" s="92"/>
      <c r="FL607" s="92"/>
      <c r="FM607" s="92"/>
      <c r="FN607" s="92"/>
      <c r="FO607" s="92"/>
    </row>
    <row r="608" s="57" customFormat="1" ht="15" spans="1:171">
      <c r="A608" s="85">
        <v>2080602</v>
      </c>
      <c r="B608" s="90" t="s">
        <v>543</v>
      </c>
      <c r="C608" s="87">
        <v>0</v>
      </c>
      <c r="D608" s="87">
        <v>0</v>
      </c>
      <c r="E608" s="88"/>
      <c r="FG608" s="92"/>
      <c r="FH608" s="92"/>
      <c r="FI608" s="92"/>
      <c r="FJ608" s="92"/>
      <c r="FK608" s="92"/>
      <c r="FL608" s="92"/>
      <c r="FM608" s="92"/>
      <c r="FN608" s="92"/>
      <c r="FO608" s="92"/>
    </row>
    <row r="609" s="57" customFormat="1" ht="15" spans="1:171">
      <c r="A609" s="85">
        <v>2080699</v>
      </c>
      <c r="B609" s="90" t="s">
        <v>544</v>
      </c>
      <c r="C609" s="87">
        <v>0</v>
      </c>
      <c r="D609" s="87">
        <v>0</v>
      </c>
      <c r="E609" s="88"/>
      <c r="FG609" s="92"/>
      <c r="FH609" s="92"/>
      <c r="FI609" s="92"/>
      <c r="FJ609" s="92"/>
      <c r="FK609" s="92"/>
      <c r="FL609" s="92"/>
      <c r="FM609" s="92"/>
      <c r="FN609" s="92"/>
      <c r="FO609" s="92"/>
    </row>
    <row r="610" s="57" customFormat="1" ht="15" spans="1:171">
      <c r="A610" s="81">
        <v>20807</v>
      </c>
      <c r="B610" s="82" t="s">
        <v>545</v>
      </c>
      <c r="C610" s="83">
        <f>SUM(C611:C619)</f>
        <v>2178</v>
      </c>
      <c r="D610" s="83">
        <f>SUM(D611:D619)</f>
        <v>2000</v>
      </c>
      <c r="E610" s="84">
        <f>SUM(D610/C610)</f>
        <v>0.918273645546373</v>
      </c>
      <c r="FG610" s="92"/>
      <c r="FH610" s="92"/>
      <c r="FI610" s="92"/>
      <c r="FJ610" s="92"/>
      <c r="FK610" s="92"/>
      <c r="FL610" s="92"/>
      <c r="FM610" s="92"/>
      <c r="FN610" s="92"/>
      <c r="FO610" s="92"/>
    </row>
    <row r="611" s="57" customFormat="1" ht="15" spans="1:171">
      <c r="A611" s="85">
        <v>2080701</v>
      </c>
      <c r="B611" s="90" t="s">
        <v>546</v>
      </c>
      <c r="C611" s="87">
        <v>0</v>
      </c>
      <c r="D611" s="87">
        <v>0</v>
      </c>
      <c r="E611" s="88"/>
      <c r="FG611" s="92"/>
      <c r="FH611" s="92"/>
      <c r="FI611" s="92"/>
      <c r="FJ611" s="92"/>
      <c r="FK611" s="92"/>
      <c r="FL611" s="92"/>
      <c r="FM611" s="92"/>
      <c r="FN611" s="92"/>
      <c r="FO611" s="92"/>
    </row>
    <row r="612" s="57" customFormat="1" ht="15" spans="1:171">
      <c r="A612" s="85">
        <v>2080702</v>
      </c>
      <c r="B612" s="90" t="s">
        <v>547</v>
      </c>
      <c r="C612" s="87">
        <v>0</v>
      </c>
      <c r="D612" s="87">
        <v>0</v>
      </c>
      <c r="E612" s="88"/>
      <c r="FG612" s="92"/>
      <c r="FH612" s="92"/>
      <c r="FI612" s="92"/>
      <c r="FJ612" s="92"/>
      <c r="FK612" s="92"/>
      <c r="FL612" s="92"/>
      <c r="FM612" s="92"/>
      <c r="FN612" s="92"/>
      <c r="FO612" s="92"/>
    </row>
    <row r="613" s="57" customFormat="1" ht="15" spans="1:171">
      <c r="A613" s="85">
        <v>2080704</v>
      </c>
      <c r="B613" s="90" t="s">
        <v>548</v>
      </c>
      <c r="C613" s="87">
        <v>0</v>
      </c>
      <c r="D613" s="87">
        <v>0</v>
      </c>
      <c r="E613" s="88"/>
      <c r="FG613" s="92"/>
      <c r="FH613" s="92"/>
      <c r="FI613" s="92"/>
      <c r="FJ613" s="92"/>
      <c r="FK613" s="92"/>
      <c r="FL613" s="92"/>
      <c r="FM613" s="92"/>
      <c r="FN613" s="92"/>
      <c r="FO613" s="92"/>
    </row>
    <row r="614" s="57" customFormat="1" ht="15" spans="1:171">
      <c r="A614" s="85">
        <v>2080705</v>
      </c>
      <c r="B614" s="90" t="s">
        <v>549</v>
      </c>
      <c r="C614" s="87">
        <v>0</v>
      </c>
      <c r="D614" s="87">
        <v>0</v>
      </c>
      <c r="E614" s="88"/>
      <c r="FG614" s="92"/>
      <c r="FH614" s="92"/>
      <c r="FI614" s="92"/>
      <c r="FJ614" s="92"/>
      <c r="FK614" s="92"/>
      <c r="FL614" s="92"/>
      <c r="FM614" s="92"/>
      <c r="FN614" s="92"/>
      <c r="FO614" s="92"/>
    </row>
    <row r="615" s="57" customFormat="1" ht="15" spans="1:171">
      <c r="A615" s="85">
        <v>2080709</v>
      </c>
      <c r="B615" s="99" t="s">
        <v>550</v>
      </c>
      <c r="C615" s="87">
        <v>0</v>
      </c>
      <c r="D615" s="87">
        <v>0</v>
      </c>
      <c r="E615" s="88"/>
      <c r="FG615" s="92"/>
      <c r="FH615" s="92"/>
      <c r="FI615" s="92"/>
      <c r="FJ615" s="92"/>
      <c r="FK615" s="92"/>
      <c r="FL615" s="92"/>
      <c r="FM615" s="92"/>
      <c r="FN615" s="92"/>
      <c r="FO615" s="92"/>
    </row>
    <row r="616" s="57" customFormat="1" ht="15" spans="1:171">
      <c r="A616" s="85">
        <v>2080711</v>
      </c>
      <c r="B616" s="99" t="s">
        <v>551</v>
      </c>
      <c r="C616" s="87">
        <v>0</v>
      </c>
      <c r="D616" s="87">
        <v>0</v>
      </c>
      <c r="E616" s="88"/>
      <c r="FG616" s="92"/>
      <c r="FH616" s="92"/>
      <c r="FI616" s="92"/>
      <c r="FJ616" s="92"/>
      <c r="FK616" s="92"/>
      <c r="FL616" s="92"/>
      <c r="FM616" s="92"/>
      <c r="FN616" s="92"/>
      <c r="FO616" s="92"/>
    </row>
    <row r="617" s="57" customFormat="1" ht="15" spans="1:171">
      <c r="A617" s="85">
        <v>2080712</v>
      </c>
      <c r="B617" s="99" t="s">
        <v>552</v>
      </c>
      <c r="C617" s="87">
        <v>0</v>
      </c>
      <c r="D617" s="87">
        <v>0</v>
      </c>
      <c r="E617" s="88"/>
      <c r="FG617" s="92"/>
      <c r="FH617" s="92"/>
      <c r="FI617" s="92"/>
      <c r="FJ617" s="92"/>
      <c r="FK617" s="92"/>
      <c r="FL617" s="92"/>
      <c r="FM617" s="92"/>
      <c r="FN617" s="92"/>
      <c r="FO617" s="92"/>
    </row>
    <row r="618" s="57" customFormat="1" ht="15" spans="1:171">
      <c r="A618" s="85">
        <v>2080713</v>
      </c>
      <c r="B618" s="99" t="s">
        <v>553</v>
      </c>
      <c r="C618" s="87">
        <v>0</v>
      </c>
      <c r="D618" s="87">
        <v>0</v>
      </c>
      <c r="E618" s="88"/>
      <c r="FG618" s="92"/>
      <c r="FH618" s="92"/>
      <c r="FI618" s="92"/>
      <c r="FJ618" s="92"/>
      <c r="FK618" s="92"/>
      <c r="FL618" s="92"/>
      <c r="FM618" s="92"/>
      <c r="FN618" s="92"/>
      <c r="FO618" s="92"/>
    </row>
    <row r="619" s="57" customFormat="1" ht="15" spans="1:171">
      <c r="A619" s="85">
        <v>2080799</v>
      </c>
      <c r="B619" s="99" t="s">
        <v>554</v>
      </c>
      <c r="C619" s="87">
        <v>2178</v>
      </c>
      <c r="D619" s="87">
        <v>2000</v>
      </c>
      <c r="E619" s="88">
        <f t="shared" ref="E619:E624" si="42">SUM(D619/C619)</f>
        <v>0.918273645546373</v>
      </c>
      <c r="FG619" s="92"/>
      <c r="FH619" s="92"/>
      <c r="FI619" s="92"/>
      <c r="FJ619" s="92"/>
      <c r="FK619" s="92"/>
      <c r="FL619" s="92"/>
      <c r="FM619" s="92"/>
      <c r="FN619" s="92"/>
      <c r="FO619" s="92"/>
    </row>
    <row r="620" s="57" customFormat="1" ht="15" spans="1:171">
      <c r="A620" s="81">
        <v>20808</v>
      </c>
      <c r="B620" s="82" t="s">
        <v>555</v>
      </c>
      <c r="C620" s="83">
        <f>SUM(C621:C628)</f>
        <v>2375</v>
      </c>
      <c r="D620" s="83">
        <f>SUM(D621:D628)</f>
        <v>1905</v>
      </c>
      <c r="E620" s="84">
        <f t="shared" si="42"/>
        <v>0.802105263157895</v>
      </c>
      <c r="FG620" s="92"/>
      <c r="FH620" s="92"/>
      <c r="FI620" s="92"/>
      <c r="FJ620" s="92"/>
      <c r="FK620" s="92"/>
      <c r="FL620" s="92"/>
      <c r="FM620" s="92"/>
      <c r="FN620" s="92"/>
      <c r="FO620" s="92"/>
    </row>
    <row r="621" s="57" customFormat="1" ht="15" spans="1:171">
      <c r="A621" s="85">
        <v>2080801</v>
      </c>
      <c r="B621" s="99" t="s">
        <v>556</v>
      </c>
      <c r="C621" s="87">
        <v>1196</v>
      </c>
      <c r="D621" s="87">
        <v>700</v>
      </c>
      <c r="E621" s="88">
        <f t="shared" si="42"/>
        <v>0.585284280936455</v>
      </c>
      <c r="FG621" s="92"/>
      <c r="FH621" s="92"/>
      <c r="FI621" s="92"/>
      <c r="FJ621" s="92"/>
      <c r="FK621" s="92"/>
      <c r="FL621" s="92"/>
      <c r="FM621" s="92"/>
      <c r="FN621" s="92"/>
      <c r="FO621" s="92"/>
    </row>
    <row r="622" s="57" customFormat="1" ht="15" spans="1:171">
      <c r="A622" s="85">
        <v>2080802</v>
      </c>
      <c r="B622" s="99" t="s">
        <v>557</v>
      </c>
      <c r="C622" s="87">
        <v>5</v>
      </c>
      <c r="D622" s="87">
        <v>5</v>
      </c>
      <c r="E622" s="88">
        <f t="shared" si="42"/>
        <v>1</v>
      </c>
      <c r="FG622" s="92"/>
      <c r="FH622" s="92"/>
      <c r="FI622" s="92"/>
      <c r="FJ622" s="92"/>
      <c r="FK622" s="92"/>
      <c r="FL622" s="92"/>
      <c r="FM622" s="92"/>
      <c r="FN622" s="92"/>
      <c r="FO622" s="92"/>
    </row>
    <row r="623" s="57" customFormat="1" ht="15" spans="1:171">
      <c r="A623" s="85">
        <v>2080803</v>
      </c>
      <c r="B623" s="99" t="s">
        <v>558</v>
      </c>
      <c r="C623" s="87">
        <v>763</v>
      </c>
      <c r="D623" s="87">
        <v>770</v>
      </c>
      <c r="E623" s="88">
        <f t="shared" si="42"/>
        <v>1.00917431192661</v>
      </c>
      <c r="FG623" s="92"/>
      <c r="FH623" s="92"/>
      <c r="FI623" s="92"/>
      <c r="FJ623" s="92"/>
      <c r="FK623" s="92"/>
      <c r="FL623" s="92"/>
      <c r="FM623" s="92"/>
      <c r="FN623" s="92"/>
      <c r="FO623" s="92"/>
    </row>
    <row r="624" s="57" customFormat="1" ht="15" spans="1:171">
      <c r="A624" s="85">
        <v>2080805</v>
      </c>
      <c r="B624" s="99" t="s">
        <v>559</v>
      </c>
      <c r="C624" s="87">
        <v>128</v>
      </c>
      <c r="D624" s="87">
        <v>130</v>
      </c>
      <c r="E624" s="88">
        <f t="shared" si="42"/>
        <v>1.015625</v>
      </c>
      <c r="FG624" s="92"/>
      <c r="FH624" s="92"/>
      <c r="FI624" s="92"/>
      <c r="FJ624" s="92"/>
      <c r="FK624" s="92"/>
      <c r="FL624" s="92"/>
      <c r="FM624" s="92"/>
      <c r="FN624" s="92"/>
      <c r="FO624" s="92"/>
    </row>
    <row r="625" s="57" customFormat="1" ht="15" spans="1:171">
      <c r="A625" s="85">
        <v>2080806</v>
      </c>
      <c r="B625" s="99" t="s">
        <v>560</v>
      </c>
      <c r="C625" s="87">
        <v>0</v>
      </c>
      <c r="D625" s="87">
        <v>0</v>
      </c>
      <c r="E625" s="88"/>
      <c r="FG625" s="92"/>
      <c r="FH625" s="92"/>
      <c r="FI625" s="92"/>
      <c r="FJ625" s="92"/>
      <c r="FK625" s="92"/>
      <c r="FL625" s="92"/>
      <c r="FM625" s="92"/>
      <c r="FN625" s="92"/>
      <c r="FO625" s="92"/>
    </row>
    <row r="626" s="57" customFormat="1" ht="15" spans="1:171">
      <c r="A626" s="85">
        <v>2080807</v>
      </c>
      <c r="B626" s="99" t="s">
        <v>561</v>
      </c>
      <c r="C626" s="87">
        <v>0</v>
      </c>
      <c r="D626" s="87">
        <v>0</v>
      </c>
      <c r="E626" s="88"/>
      <c r="FG626" s="92"/>
      <c r="FH626" s="92"/>
      <c r="FI626" s="92"/>
      <c r="FJ626" s="92"/>
      <c r="FK626" s="92"/>
      <c r="FL626" s="92"/>
      <c r="FM626" s="92"/>
      <c r="FN626" s="92"/>
      <c r="FO626" s="92"/>
    </row>
    <row r="627" s="57" customFormat="1" ht="15" spans="1:171">
      <c r="A627" s="85">
        <v>2080808</v>
      </c>
      <c r="B627" s="99" t="s">
        <v>562</v>
      </c>
      <c r="C627" s="87">
        <v>33</v>
      </c>
      <c r="D627" s="87">
        <v>40</v>
      </c>
      <c r="E627" s="88">
        <f t="shared" ref="E627:E629" si="43">SUM(D627/C627)</f>
        <v>1.21212121212121</v>
      </c>
      <c r="FG627" s="92"/>
      <c r="FH627" s="92"/>
      <c r="FI627" s="92"/>
      <c r="FJ627" s="92"/>
      <c r="FK627" s="92"/>
      <c r="FL627" s="92"/>
      <c r="FM627" s="92"/>
      <c r="FN627" s="92"/>
      <c r="FO627" s="92"/>
    </row>
    <row r="628" s="57" customFormat="1" ht="15" spans="1:171">
      <c r="A628" s="85">
        <v>2080899</v>
      </c>
      <c r="B628" s="99" t="s">
        <v>563</v>
      </c>
      <c r="C628" s="87">
        <v>250</v>
      </c>
      <c r="D628" s="87">
        <v>260</v>
      </c>
      <c r="E628" s="88">
        <f t="shared" si="43"/>
        <v>1.04</v>
      </c>
      <c r="FG628" s="92"/>
      <c r="FH628" s="92"/>
      <c r="FI628" s="92"/>
      <c r="FJ628" s="92"/>
      <c r="FK628" s="92"/>
      <c r="FL628" s="92"/>
      <c r="FM628" s="92"/>
      <c r="FN628" s="92"/>
      <c r="FO628" s="92"/>
    </row>
    <row r="629" s="57" customFormat="1" ht="15" spans="1:171">
      <c r="A629" s="81">
        <v>20809</v>
      </c>
      <c r="B629" s="82" t="s">
        <v>564</v>
      </c>
      <c r="C629" s="83">
        <f>SUM(C630:C635)</f>
        <v>133</v>
      </c>
      <c r="D629" s="83">
        <f>SUM(D630:D635)</f>
        <v>132</v>
      </c>
      <c r="E629" s="84">
        <f t="shared" si="43"/>
        <v>0.992481203007519</v>
      </c>
      <c r="FG629" s="92"/>
      <c r="FH629" s="92"/>
      <c r="FI629" s="92"/>
      <c r="FJ629" s="92"/>
      <c r="FK629" s="92"/>
      <c r="FL629" s="92"/>
      <c r="FM629" s="92"/>
      <c r="FN629" s="92"/>
      <c r="FO629" s="92"/>
    </row>
    <row r="630" s="57" customFormat="1" ht="15" spans="1:171">
      <c r="A630" s="85">
        <v>2080901</v>
      </c>
      <c r="B630" s="99" t="s">
        <v>565</v>
      </c>
      <c r="C630" s="87">
        <v>0</v>
      </c>
      <c r="D630" s="87">
        <v>0</v>
      </c>
      <c r="E630" s="88"/>
      <c r="FG630" s="92"/>
      <c r="FH630" s="92"/>
      <c r="FI630" s="92"/>
      <c r="FJ630" s="92"/>
      <c r="FK630" s="92"/>
      <c r="FL630" s="92"/>
      <c r="FM630" s="92"/>
      <c r="FN630" s="92"/>
      <c r="FO630" s="92"/>
    </row>
    <row r="631" s="57" customFormat="1" ht="15" spans="1:171">
      <c r="A631" s="85">
        <v>2080902</v>
      </c>
      <c r="B631" s="99" t="s">
        <v>566</v>
      </c>
      <c r="C631" s="87">
        <v>49</v>
      </c>
      <c r="D631" s="87">
        <v>50</v>
      </c>
      <c r="E631" s="88">
        <f t="shared" ref="E631:E633" si="44">SUM(D631/C631)</f>
        <v>1.02040816326531</v>
      </c>
      <c r="FG631" s="92"/>
      <c r="FH631" s="92"/>
      <c r="FI631" s="92"/>
      <c r="FJ631" s="92"/>
      <c r="FK631" s="92"/>
      <c r="FL631" s="92"/>
      <c r="FM631" s="92"/>
      <c r="FN631" s="92"/>
      <c r="FO631" s="92"/>
    </row>
    <row r="632" s="57" customFormat="1" ht="15" spans="1:171">
      <c r="A632" s="85">
        <v>2080903</v>
      </c>
      <c r="B632" s="99" t="s">
        <v>567</v>
      </c>
      <c r="C632" s="87">
        <v>4</v>
      </c>
      <c r="D632" s="87">
        <v>4</v>
      </c>
      <c r="E632" s="88">
        <f t="shared" si="44"/>
        <v>1</v>
      </c>
      <c r="FG632" s="92"/>
      <c r="FH632" s="92"/>
      <c r="FI632" s="92"/>
      <c r="FJ632" s="92"/>
      <c r="FK632" s="92"/>
      <c r="FL632" s="92"/>
      <c r="FM632" s="92"/>
      <c r="FN632" s="92"/>
      <c r="FO632" s="92"/>
    </row>
    <row r="633" s="57" customFormat="1" ht="15" spans="1:171">
      <c r="A633" s="85">
        <v>2080904</v>
      </c>
      <c r="B633" s="99" t="s">
        <v>568</v>
      </c>
      <c r="C633" s="87">
        <v>2</v>
      </c>
      <c r="D633" s="87">
        <v>2</v>
      </c>
      <c r="E633" s="88">
        <f t="shared" si="44"/>
        <v>1</v>
      </c>
      <c r="FG633" s="92"/>
      <c r="FH633" s="92"/>
      <c r="FI633" s="92"/>
      <c r="FJ633" s="92"/>
      <c r="FK633" s="92"/>
      <c r="FL633" s="92"/>
      <c r="FM633" s="92"/>
      <c r="FN633" s="92"/>
      <c r="FO633" s="92"/>
    </row>
    <row r="634" s="57" customFormat="1" ht="15" spans="1:171">
      <c r="A634" s="85">
        <v>2080905</v>
      </c>
      <c r="B634" s="99" t="s">
        <v>569</v>
      </c>
      <c r="C634" s="87">
        <v>0</v>
      </c>
      <c r="D634" s="87">
        <v>0</v>
      </c>
      <c r="E634" s="88"/>
      <c r="FG634" s="92"/>
      <c r="FH634" s="92"/>
      <c r="FI634" s="92"/>
      <c r="FJ634" s="92"/>
      <c r="FK634" s="92"/>
      <c r="FL634" s="92"/>
      <c r="FM634" s="92"/>
      <c r="FN634" s="92"/>
      <c r="FO634" s="92"/>
    </row>
    <row r="635" s="57" customFormat="1" ht="15" spans="1:171">
      <c r="A635" s="85">
        <v>2080999</v>
      </c>
      <c r="B635" s="99" t="s">
        <v>570</v>
      </c>
      <c r="C635" s="87">
        <v>78</v>
      </c>
      <c r="D635" s="87">
        <v>76</v>
      </c>
      <c r="E635" s="88">
        <f t="shared" ref="E635:E637" si="45">SUM(D635/C635)</f>
        <v>0.974358974358974</v>
      </c>
      <c r="FG635" s="92"/>
      <c r="FH635" s="92"/>
      <c r="FI635" s="92"/>
      <c r="FJ635" s="92"/>
      <c r="FK635" s="92"/>
      <c r="FL635" s="92"/>
      <c r="FM635" s="92"/>
      <c r="FN635" s="92"/>
      <c r="FO635" s="92"/>
    </row>
    <row r="636" s="57" customFormat="1" ht="15" spans="1:171">
      <c r="A636" s="81">
        <v>20810</v>
      </c>
      <c r="B636" s="82" t="s">
        <v>571</v>
      </c>
      <c r="C636" s="83">
        <f>SUM(C637:C643)</f>
        <v>217</v>
      </c>
      <c r="D636" s="83">
        <f>SUM(D637:D643)</f>
        <v>220</v>
      </c>
      <c r="E636" s="84">
        <f t="shared" si="45"/>
        <v>1.01382488479263</v>
      </c>
      <c r="FG636" s="92"/>
      <c r="FH636" s="92"/>
      <c r="FI636" s="92"/>
      <c r="FJ636" s="92"/>
      <c r="FK636" s="92"/>
      <c r="FL636" s="92"/>
      <c r="FM636" s="92"/>
      <c r="FN636" s="92"/>
      <c r="FO636" s="92"/>
    </row>
    <row r="637" s="57" customFormat="1" ht="15" spans="1:171">
      <c r="A637" s="85">
        <v>2081001</v>
      </c>
      <c r="B637" s="99" t="s">
        <v>572</v>
      </c>
      <c r="C637" s="87">
        <v>187</v>
      </c>
      <c r="D637" s="87">
        <v>190</v>
      </c>
      <c r="E637" s="88">
        <f t="shared" si="45"/>
        <v>1.01604278074866</v>
      </c>
      <c r="FG637" s="92"/>
      <c r="FH637" s="92"/>
      <c r="FI637" s="92"/>
      <c r="FJ637" s="92"/>
      <c r="FK637" s="92"/>
      <c r="FL637" s="92"/>
      <c r="FM637" s="92"/>
      <c r="FN637" s="92"/>
      <c r="FO637" s="92"/>
    </row>
    <row r="638" s="57" customFormat="1" ht="15" spans="1:171">
      <c r="A638" s="85">
        <v>2081002</v>
      </c>
      <c r="B638" s="99" t="s">
        <v>573</v>
      </c>
      <c r="C638" s="87">
        <v>0</v>
      </c>
      <c r="D638" s="87">
        <v>0</v>
      </c>
      <c r="E638" s="88"/>
      <c r="FG638" s="92"/>
      <c r="FH638" s="92"/>
      <c r="FI638" s="92"/>
      <c r="FJ638" s="92"/>
      <c r="FK638" s="92"/>
      <c r="FL638" s="92"/>
      <c r="FM638" s="92"/>
      <c r="FN638" s="92"/>
      <c r="FO638" s="92"/>
    </row>
    <row r="639" s="57" customFormat="1" ht="15" spans="1:171">
      <c r="A639" s="85">
        <v>2081003</v>
      </c>
      <c r="B639" s="99" t="s">
        <v>574</v>
      </c>
      <c r="C639" s="87">
        <v>0</v>
      </c>
      <c r="D639" s="87">
        <v>0</v>
      </c>
      <c r="E639" s="88"/>
      <c r="FG639" s="92"/>
      <c r="FH639" s="92"/>
      <c r="FI639" s="92"/>
      <c r="FJ639" s="92"/>
      <c r="FK639" s="92"/>
      <c r="FL639" s="92"/>
      <c r="FM639" s="92"/>
      <c r="FN639" s="92"/>
      <c r="FO639" s="92"/>
    </row>
    <row r="640" s="57" customFormat="1" ht="15" spans="1:171">
      <c r="A640" s="85">
        <v>2081004</v>
      </c>
      <c r="B640" s="99" t="s">
        <v>575</v>
      </c>
      <c r="C640" s="87">
        <v>30</v>
      </c>
      <c r="D640" s="87">
        <v>30</v>
      </c>
      <c r="E640" s="88">
        <f t="shared" ref="E640:E646" si="46">SUM(D640/C640)</f>
        <v>1</v>
      </c>
      <c r="FG640" s="92"/>
      <c r="FH640" s="92"/>
      <c r="FI640" s="92"/>
      <c r="FJ640" s="92"/>
      <c r="FK640" s="92"/>
      <c r="FL640" s="92"/>
      <c r="FM640" s="92"/>
      <c r="FN640" s="92"/>
      <c r="FO640" s="92"/>
    </row>
    <row r="641" s="57" customFormat="1" ht="15" spans="1:171">
      <c r="A641" s="85">
        <v>2081005</v>
      </c>
      <c r="B641" s="99" t="s">
        <v>576</v>
      </c>
      <c r="C641" s="87">
        <v>0</v>
      </c>
      <c r="D641" s="87">
        <v>0</v>
      </c>
      <c r="E641" s="88"/>
      <c r="FG641" s="92"/>
      <c r="FH641" s="92"/>
      <c r="FI641" s="92"/>
      <c r="FJ641" s="92"/>
      <c r="FK641" s="92"/>
      <c r="FL641" s="92"/>
      <c r="FM641" s="92"/>
      <c r="FN641" s="92"/>
      <c r="FO641" s="92"/>
    </row>
    <row r="642" s="57" customFormat="1" ht="15" spans="1:171">
      <c r="A642" s="85">
        <v>2081006</v>
      </c>
      <c r="B642" s="99" t="s">
        <v>577</v>
      </c>
      <c r="C642" s="87">
        <v>0</v>
      </c>
      <c r="D642" s="87">
        <v>0</v>
      </c>
      <c r="E642" s="88"/>
      <c r="FG642" s="92"/>
      <c r="FH642" s="92"/>
      <c r="FI642" s="92"/>
      <c r="FJ642" s="92"/>
      <c r="FK642" s="92"/>
      <c r="FL642" s="92"/>
      <c r="FM642" s="92"/>
      <c r="FN642" s="92"/>
      <c r="FO642" s="92"/>
    </row>
    <row r="643" s="57" customFormat="1" ht="15" spans="1:171">
      <c r="A643" s="85">
        <v>2081099</v>
      </c>
      <c r="B643" s="99" t="s">
        <v>578</v>
      </c>
      <c r="C643" s="87">
        <v>0</v>
      </c>
      <c r="D643" s="87">
        <v>0</v>
      </c>
      <c r="E643" s="88"/>
      <c r="FG643" s="92"/>
      <c r="FH643" s="92"/>
      <c r="FI643" s="92"/>
      <c r="FJ643" s="92"/>
      <c r="FK643" s="92"/>
      <c r="FL643" s="92"/>
      <c r="FM643" s="92"/>
      <c r="FN643" s="92"/>
      <c r="FO643" s="92"/>
    </row>
    <row r="644" s="57" customFormat="1" ht="15" spans="1:171">
      <c r="A644" s="81">
        <v>20811</v>
      </c>
      <c r="B644" s="82" t="s">
        <v>579</v>
      </c>
      <c r="C644" s="83">
        <f>SUM(C645:C652)</f>
        <v>826</v>
      </c>
      <c r="D644" s="83">
        <f>SUM(D645:D652)</f>
        <v>808</v>
      </c>
      <c r="E644" s="84">
        <f t="shared" si="46"/>
        <v>0.978208232445521</v>
      </c>
      <c r="FG644" s="92"/>
      <c r="FH644" s="92"/>
      <c r="FI644" s="92"/>
      <c r="FJ644" s="92"/>
      <c r="FK644" s="92"/>
      <c r="FL644" s="92"/>
      <c r="FM644" s="92"/>
      <c r="FN644" s="92"/>
      <c r="FO644" s="92"/>
    </row>
    <row r="645" s="57" customFormat="1" ht="15" spans="1:171">
      <c r="A645" s="85">
        <v>2081101</v>
      </c>
      <c r="B645" s="99" t="s">
        <v>151</v>
      </c>
      <c r="C645" s="87">
        <v>93</v>
      </c>
      <c r="D645" s="87">
        <v>98</v>
      </c>
      <c r="E645" s="88">
        <f t="shared" si="46"/>
        <v>1.05376344086022</v>
      </c>
      <c r="FG645" s="92"/>
      <c r="FH645" s="92"/>
      <c r="FI645" s="92"/>
      <c r="FJ645" s="92"/>
      <c r="FK645" s="92"/>
      <c r="FL645" s="92"/>
      <c r="FM645" s="92"/>
      <c r="FN645" s="92"/>
      <c r="FO645" s="92"/>
    </row>
    <row r="646" s="57" customFormat="1" ht="15" spans="1:171">
      <c r="A646" s="85">
        <v>2081102</v>
      </c>
      <c r="B646" s="99" t="s">
        <v>152</v>
      </c>
      <c r="C646" s="87">
        <v>37</v>
      </c>
      <c r="D646" s="87">
        <v>30</v>
      </c>
      <c r="E646" s="88">
        <f t="shared" si="46"/>
        <v>0.810810810810811</v>
      </c>
      <c r="FG646" s="92"/>
      <c r="FH646" s="92"/>
      <c r="FI646" s="92"/>
      <c r="FJ646" s="92"/>
      <c r="FK646" s="92"/>
      <c r="FL646" s="92"/>
      <c r="FM646" s="92"/>
      <c r="FN646" s="92"/>
      <c r="FO646" s="92"/>
    </row>
    <row r="647" s="57" customFormat="1" ht="15" spans="1:171">
      <c r="A647" s="85">
        <v>2081103</v>
      </c>
      <c r="B647" s="99" t="s">
        <v>153</v>
      </c>
      <c r="C647" s="87">
        <v>0</v>
      </c>
      <c r="D647" s="87">
        <v>0</v>
      </c>
      <c r="E647" s="88"/>
      <c r="FG647" s="92"/>
      <c r="FH647" s="92"/>
      <c r="FI647" s="92"/>
      <c r="FJ647" s="92"/>
      <c r="FK647" s="92"/>
      <c r="FL647" s="92"/>
      <c r="FM647" s="92"/>
      <c r="FN647" s="92"/>
      <c r="FO647" s="92"/>
    </row>
    <row r="648" s="57" customFormat="1" ht="15" spans="1:171">
      <c r="A648" s="85">
        <v>2081104</v>
      </c>
      <c r="B648" s="99" t="s">
        <v>580</v>
      </c>
      <c r="C648" s="87">
        <v>90</v>
      </c>
      <c r="D648" s="87">
        <v>90</v>
      </c>
      <c r="E648" s="88">
        <f t="shared" ref="E648:E655" si="47">SUM(D648/C648)</f>
        <v>1</v>
      </c>
      <c r="FG648" s="92"/>
      <c r="FH648" s="92"/>
      <c r="FI648" s="92"/>
      <c r="FJ648" s="92"/>
      <c r="FK648" s="92"/>
      <c r="FL648" s="92"/>
      <c r="FM648" s="92"/>
      <c r="FN648" s="92"/>
      <c r="FO648" s="92"/>
    </row>
    <row r="649" s="57" customFormat="1" ht="15" spans="1:171">
      <c r="A649" s="85">
        <v>2081105</v>
      </c>
      <c r="B649" s="99" t="s">
        <v>581</v>
      </c>
      <c r="C649" s="87">
        <v>101</v>
      </c>
      <c r="D649" s="87">
        <v>90</v>
      </c>
      <c r="E649" s="88">
        <f t="shared" si="47"/>
        <v>0.891089108910891</v>
      </c>
      <c r="FG649" s="92"/>
      <c r="FH649" s="92"/>
      <c r="FI649" s="92"/>
      <c r="FJ649" s="92"/>
      <c r="FK649" s="92"/>
      <c r="FL649" s="92"/>
      <c r="FM649" s="92"/>
      <c r="FN649" s="92"/>
      <c r="FO649" s="92"/>
    </row>
    <row r="650" s="57" customFormat="1" ht="15" spans="1:171">
      <c r="A650" s="85">
        <v>2081106</v>
      </c>
      <c r="B650" s="99" t="s">
        <v>582</v>
      </c>
      <c r="C650" s="87">
        <v>0</v>
      </c>
      <c r="D650" s="87">
        <v>0</v>
      </c>
      <c r="E650" s="88"/>
      <c r="FG650" s="92"/>
      <c r="FH650" s="92"/>
      <c r="FI650" s="92"/>
      <c r="FJ650" s="92"/>
      <c r="FK650" s="92"/>
      <c r="FL650" s="92"/>
      <c r="FM650" s="92"/>
      <c r="FN650" s="92"/>
      <c r="FO650" s="92"/>
    </row>
    <row r="651" s="57" customFormat="1" ht="15" spans="1:171">
      <c r="A651" s="85">
        <v>2081107</v>
      </c>
      <c r="B651" s="99" t="s">
        <v>583</v>
      </c>
      <c r="C651" s="87">
        <v>391</v>
      </c>
      <c r="D651" s="87">
        <v>400</v>
      </c>
      <c r="E651" s="88">
        <f t="shared" si="47"/>
        <v>1.0230179028133</v>
      </c>
      <c r="FG651" s="92"/>
      <c r="FH651" s="92"/>
      <c r="FI651" s="92"/>
      <c r="FJ651" s="92"/>
      <c r="FK651" s="92"/>
      <c r="FL651" s="92"/>
      <c r="FM651" s="92"/>
      <c r="FN651" s="92"/>
      <c r="FO651" s="92"/>
    </row>
    <row r="652" s="57" customFormat="1" ht="15" spans="1:171">
      <c r="A652" s="85">
        <v>2081199</v>
      </c>
      <c r="B652" s="99" t="s">
        <v>584</v>
      </c>
      <c r="C652" s="87">
        <v>114</v>
      </c>
      <c r="D652" s="87">
        <v>100</v>
      </c>
      <c r="E652" s="88">
        <f t="shared" si="47"/>
        <v>0.87719298245614</v>
      </c>
      <c r="FG652" s="92"/>
      <c r="FH652" s="92"/>
      <c r="FI652" s="92"/>
      <c r="FJ652" s="92"/>
      <c r="FK652" s="92"/>
      <c r="FL652" s="92"/>
      <c r="FM652" s="92"/>
      <c r="FN652" s="92"/>
      <c r="FO652" s="92"/>
    </row>
    <row r="653" s="57" customFormat="1" ht="15" spans="1:171">
      <c r="A653" s="81">
        <v>20816</v>
      </c>
      <c r="B653" s="82" t="s">
        <v>585</v>
      </c>
      <c r="C653" s="83">
        <f>SUM(C654:C658)</f>
        <v>56</v>
      </c>
      <c r="D653" s="83">
        <f>SUM(D654:D658)</f>
        <v>58</v>
      </c>
      <c r="E653" s="84">
        <f t="shared" si="47"/>
        <v>1.03571428571429</v>
      </c>
      <c r="FG653" s="92"/>
      <c r="FH653" s="92"/>
      <c r="FI653" s="92"/>
      <c r="FJ653" s="92"/>
      <c r="FK653" s="92"/>
      <c r="FL653" s="92"/>
      <c r="FM653" s="92"/>
      <c r="FN653" s="92"/>
      <c r="FO653" s="92"/>
    </row>
    <row r="654" s="57" customFormat="1" ht="15" spans="1:171">
      <c r="A654" s="85">
        <v>2081601</v>
      </c>
      <c r="B654" s="99" t="s">
        <v>151</v>
      </c>
      <c r="C654" s="87">
        <v>45</v>
      </c>
      <c r="D654" s="87">
        <v>48</v>
      </c>
      <c r="E654" s="88">
        <f t="shared" si="47"/>
        <v>1.06666666666667</v>
      </c>
      <c r="FG654" s="92"/>
      <c r="FH654" s="92"/>
      <c r="FI654" s="92"/>
      <c r="FJ654" s="92"/>
      <c r="FK654" s="92"/>
      <c r="FL654" s="92"/>
      <c r="FM654" s="92"/>
      <c r="FN654" s="92"/>
      <c r="FO654" s="92"/>
    </row>
    <row r="655" s="57" customFormat="1" ht="15" spans="1:171">
      <c r="A655" s="85">
        <v>2081602</v>
      </c>
      <c r="B655" s="99" t="s">
        <v>152</v>
      </c>
      <c r="C655" s="87">
        <v>11</v>
      </c>
      <c r="D655" s="87">
        <v>10</v>
      </c>
      <c r="E655" s="88">
        <f t="shared" si="47"/>
        <v>0.909090909090909</v>
      </c>
      <c r="FG655" s="92"/>
      <c r="FH655" s="92"/>
      <c r="FI655" s="92"/>
      <c r="FJ655" s="92"/>
      <c r="FK655" s="92"/>
      <c r="FL655" s="92"/>
      <c r="FM655" s="92"/>
      <c r="FN655" s="92"/>
      <c r="FO655" s="92"/>
    </row>
    <row r="656" s="57" customFormat="1" ht="15" spans="1:171">
      <c r="A656" s="85">
        <v>2081603</v>
      </c>
      <c r="B656" s="99" t="s">
        <v>153</v>
      </c>
      <c r="C656" s="87">
        <v>0</v>
      </c>
      <c r="D656" s="87">
        <v>0</v>
      </c>
      <c r="E656" s="88"/>
      <c r="FG656" s="92"/>
      <c r="FH656" s="92"/>
      <c r="FI656" s="92"/>
      <c r="FJ656" s="92"/>
      <c r="FK656" s="92"/>
      <c r="FL656" s="92"/>
      <c r="FM656" s="92"/>
      <c r="FN656" s="92"/>
      <c r="FO656" s="92"/>
    </row>
    <row r="657" s="57" customFormat="1" ht="15" spans="1:171">
      <c r="A657" s="85">
        <v>2081650</v>
      </c>
      <c r="B657" s="99" t="s">
        <v>160</v>
      </c>
      <c r="C657" s="87">
        <v>0</v>
      </c>
      <c r="D657" s="87">
        <v>0</v>
      </c>
      <c r="E657" s="88"/>
      <c r="FG657" s="92"/>
      <c r="FH657" s="92"/>
      <c r="FI657" s="92"/>
      <c r="FJ657" s="92"/>
      <c r="FK657" s="92"/>
      <c r="FL657" s="92"/>
      <c r="FM657" s="92"/>
      <c r="FN657" s="92"/>
      <c r="FO657" s="92"/>
    </row>
    <row r="658" s="57" customFormat="1" ht="15" spans="1:171">
      <c r="A658" s="85">
        <v>2081699</v>
      </c>
      <c r="B658" s="99" t="s">
        <v>586</v>
      </c>
      <c r="C658" s="87">
        <v>0</v>
      </c>
      <c r="D658" s="87">
        <v>0</v>
      </c>
      <c r="E658" s="88"/>
      <c r="FG658" s="92"/>
      <c r="FH658" s="92"/>
      <c r="FI658" s="92"/>
      <c r="FJ658" s="92"/>
      <c r="FK658" s="92"/>
      <c r="FL658" s="92"/>
      <c r="FM658" s="92"/>
      <c r="FN658" s="92"/>
      <c r="FO658" s="92"/>
    </row>
    <row r="659" s="57" customFormat="1" ht="15" spans="1:171">
      <c r="A659" s="81">
        <v>20819</v>
      </c>
      <c r="B659" s="82" t="s">
        <v>587</v>
      </c>
      <c r="C659" s="83">
        <f>SUM(C660:C661)</f>
        <v>1811</v>
      </c>
      <c r="D659" s="83">
        <f>SUM(D660:D661)</f>
        <v>1860</v>
      </c>
      <c r="E659" s="84">
        <f t="shared" ref="E659:E667" si="48">SUM(D659/C659)</f>
        <v>1.02705687465489</v>
      </c>
      <c r="FG659" s="92"/>
      <c r="FH659" s="92"/>
      <c r="FI659" s="92"/>
      <c r="FJ659" s="92"/>
      <c r="FK659" s="92"/>
      <c r="FL659" s="92"/>
      <c r="FM659" s="92"/>
      <c r="FN659" s="92"/>
      <c r="FO659" s="92"/>
    </row>
    <row r="660" s="57" customFormat="1" ht="15" spans="1:171">
      <c r="A660" s="85">
        <v>2081901</v>
      </c>
      <c r="B660" s="99" t="s">
        <v>588</v>
      </c>
      <c r="C660" s="87">
        <v>333</v>
      </c>
      <c r="D660" s="87">
        <v>360</v>
      </c>
      <c r="E660" s="88">
        <f t="shared" si="48"/>
        <v>1.08108108108108</v>
      </c>
      <c r="FG660" s="92"/>
      <c r="FH660" s="92"/>
      <c r="FI660" s="92"/>
      <c r="FJ660" s="92"/>
      <c r="FK660" s="92"/>
      <c r="FL660" s="92"/>
      <c r="FM660" s="92"/>
      <c r="FN660" s="92"/>
      <c r="FO660" s="92"/>
    </row>
    <row r="661" s="57" customFormat="1" ht="15" spans="1:171">
      <c r="A661" s="85">
        <v>2081902</v>
      </c>
      <c r="B661" s="99" t="s">
        <v>589</v>
      </c>
      <c r="C661" s="87">
        <v>1478</v>
      </c>
      <c r="D661" s="87">
        <v>1500</v>
      </c>
      <c r="E661" s="88">
        <f t="shared" si="48"/>
        <v>1.0148849797023</v>
      </c>
      <c r="FG661" s="92"/>
      <c r="FH661" s="92"/>
      <c r="FI661" s="92"/>
      <c r="FJ661" s="92"/>
      <c r="FK661" s="92"/>
      <c r="FL661" s="92"/>
      <c r="FM661" s="92"/>
      <c r="FN661" s="92"/>
      <c r="FO661" s="92"/>
    </row>
    <row r="662" s="57" customFormat="1" ht="15" spans="1:171">
      <c r="A662" s="81">
        <v>20820</v>
      </c>
      <c r="B662" s="82" t="s">
        <v>590</v>
      </c>
      <c r="C662" s="83">
        <f>SUM(C663:C664)</f>
        <v>332</v>
      </c>
      <c r="D662" s="83">
        <f>SUM(D663:D664)</f>
        <v>334</v>
      </c>
      <c r="E662" s="84">
        <f t="shared" si="48"/>
        <v>1.00602409638554</v>
      </c>
      <c r="FG662" s="92"/>
      <c r="FH662" s="92"/>
      <c r="FI662" s="92"/>
      <c r="FJ662" s="92"/>
      <c r="FK662" s="92"/>
      <c r="FL662" s="92"/>
      <c r="FM662" s="92"/>
      <c r="FN662" s="92"/>
      <c r="FO662" s="92"/>
    </row>
    <row r="663" s="57" customFormat="1" ht="15" spans="1:171">
      <c r="A663" s="85">
        <v>2082001</v>
      </c>
      <c r="B663" s="99" t="s">
        <v>591</v>
      </c>
      <c r="C663" s="87">
        <v>328</v>
      </c>
      <c r="D663" s="87">
        <v>330</v>
      </c>
      <c r="E663" s="88">
        <f t="shared" si="48"/>
        <v>1.00609756097561</v>
      </c>
      <c r="FG663" s="92"/>
      <c r="FH663" s="92"/>
      <c r="FI663" s="92"/>
      <c r="FJ663" s="92"/>
      <c r="FK663" s="92"/>
      <c r="FL663" s="92"/>
      <c r="FM663" s="92"/>
      <c r="FN663" s="92"/>
      <c r="FO663" s="92"/>
    </row>
    <row r="664" s="57" customFormat="1" ht="15" spans="1:171">
      <c r="A664" s="85">
        <v>2082002</v>
      </c>
      <c r="B664" s="99" t="s">
        <v>592</v>
      </c>
      <c r="C664" s="87">
        <v>4</v>
      </c>
      <c r="D664" s="87">
        <v>4</v>
      </c>
      <c r="E664" s="88">
        <f t="shared" si="48"/>
        <v>1</v>
      </c>
      <c r="FG664" s="92"/>
      <c r="FH664" s="92"/>
      <c r="FI664" s="92"/>
      <c r="FJ664" s="92"/>
      <c r="FK664" s="92"/>
      <c r="FL664" s="92"/>
      <c r="FM664" s="92"/>
      <c r="FN664" s="92"/>
      <c r="FO664" s="92"/>
    </row>
    <row r="665" s="57" customFormat="1" ht="15" spans="1:171">
      <c r="A665" s="81">
        <v>20821</v>
      </c>
      <c r="B665" s="82" t="s">
        <v>593</v>
      </c>
      <c r="C665" s="83">
        <f>SUM(C666:C667)</f>
        <v>1012</v>
      </c>
      <c r="D665" s="83">
        <f>SUM(D666:D667)</f>
        <v>995</v>
      </c>
      <c r="E665" s="84">
        <f t="shared" si="48"/>
        <v>0.983201581027668</v>
      </c>
      <c r="FG665" s="92"/>
      <c r="FH665" s="92"/>
      <c r="FI665" s="92"/>
      <c r="FJ665" s="92"/>
      <c r="FK665" s="92"/>
      <c r="FL665" s="92"/>
      <c r="FM665" s="92"/>
      <c r="FN665" s="92"/>
      <c r="FO665" s="92"/>
    </row>
    <row r="666" s="57" customFormat="1" ht="15" spans="1:171">
      <c r="A666" s="85">
        <v>2082101</v>
      </c>
      <c r="B666" s="99" t="s">
        <v>594</v>
      </c>
      <c r="C666" s="87">
        <v>34</v>
      </c>
      <c r="D666" s="87">
        <v>35</v>
      </c>
      <c r="E666" s="88">
        <f t="shared" si="48"/>
        <v>1.02941176470588</v>
      </c>
      <c r="FG666" s="92"/>
      <c r="FH666" s="92"/>
      <c r="FI666" s="92"/>
      <c r="FJ666" s="92"/>
      <c r="FK666" s="92"/>
      <c r="FL666" s="92"/>
      <c r="FM666" s="92"/>
      <c r="FN666" s="92"/>
      <c r="FO666" s="92"/>
    </row>
    <row r="667" s="57" customFormat="1" ht="15" spans="1:171">
      <c r="A667" s="85">
        <v>2082102</v>
      </c>
      <c r="B667" s="99" t="s">
        <v>595</v>
      </c>
      <c r="C667" s="87">
        <v>978</v>
      </c>
      <c r="D667" s="87">
        <v>960</v>
      </c>
      <c r="E667" s="88">
        <f t="shared" si="48"/>
        <v>0.98159509202454</v>
      </c>
      <c r="FG667" s="92"/>
      <c r="FH667" s="92"/>
      <c r="FI667" s="92"/>
      <c r="FJ667" s="92"/>
      <c r="FK667" s="92"/>
      <c r="FL667" s="92"/>
      <c r="FM667" s="92"/>
      <c r="FN667" s="92"/>
      <c r="FO667" s="92"/>
    </row>
    <row r="668" s="57" customFormat="1" ht="15" spans="1:171">
      <c r="A668" s="81">
        <v>20824</v>
      </c>
      <c r="B668" s="82" t="s">
        <v>596</v>
      </c>
      <c r="C668" s="83">
        <f>SUM(C669:C670)</f>
        <v>0</v>
      </c>
      <c r="D668" s="83">
        <f>SUM(D669:D670)</f>
        <v>0</v>
      </c>
      <c r="E668" s="84"/>
      <c r="FG668" s="92"/>
      <c r="FH668" s="92"/>
      <c r="FI668" s="92"/>
      <c r="FJ668" s="92"/>
      <c r="FK668" s="92"/>
      <c r="FL668" s="92"/>
      <c r="FM668" s="92"/>
      <c r="FN668" s="92"/>
      <c r="FO668" s="92"/>
    </row>
    <row r="669" s="57" customFormat="1" ht="15" spans="1:171">
      <c r="A669" s="85">
        <v>2082401</v>
      </c>
      <c r="B669" s="99" t="s">
        <v>597</v>
      </c>
      <c r="C669" s="87">
        <v>0</v>
      </c>
      <c r="D669" s="87">
        <v>0</v>
      </c>
      <c r="E669" s="88"/>
      <c r="FG669" s="92"/>
      <c r="FH669" s="92"/>
      <c r="FI669" s="92"/>
      <c r="FJ669" s="92"/>
      <c r="FK669" s="92"/>
      <c r="FL669" s="92"/>
      <c r="FM669" s="92"/>
      <c r="FN669" s="92"/>
      <c r="FO669" s="92"/>
    </row>
    <row r="670" s="57" customFormat="1" ht="15" spans="1:171">
      <c r="A670" s="85">
        <v>2082402</v>
      </c>
      <c r="B670" s="99" t="s">
        <v>598</v>
      </c>
      <c r="C670" s="87">
        <v>0</v>
      </c>
      <c r="D670" s="87">
        <v>0</v>
      </c>
      <c r="E670" s="88"/>
      <c r="FG670" s="92"/>
      <c r="FH670" s="92"/>
      <c r="FI670" s="92"/>
      <c r="FJ670" s="92"/>
      <c r="FK670" s="92"/>
      <c r="FL670" s="92"/>
      <c r="FM670" s="92"/>
      <c r="FN670" s="92"/>
      <c r="FO670" s="92"/>
    </row>
    <row r="671" s="57" customFormat="1" ht="15" spans="1:171">
      <c r="A671" s="81">
        <v>20825</v>
      </c>
      <c r="B671" s="82" t="s">
        <v>599</v>
      </c>
      <c r="C671" s="83">
        <f>SUM(C672:C673)</f>
        <v>196</v>
      </c>
      <c r="D671" s="83">
        <f>SUM(D672:D673)</f>
        <v>200</v>
      </c>
      <c r="E671" s="84">
        <f t="shared" ref="E671:E674" si="49">SUM(D671/C671)</f>
        <v>1.02040816326531</v>
      </c>
      <c r="FG671" s="92"/>
      <c r="FH671" s="92"/>
      <c r="FI671" s="92"/>
      <c r="FJ671" s="92"/>
      <c r="FK671" s="92"/>
      <c r="FL671" s="92"/>
      <c r="FM671" s="92"/>
      <c r="FN671" s="92"/>
      <c r="FO671" s="92"/>
    </row>
    <row r="672" s="57" customFormat="1" ht="15" spans="1:171">
      <c r="A672" s="85">
        <v>2082501</v>
      </c>
      <c r="B672" s="99" t="s">
        <v>600</v>
      </c>
      <c r="C672" s="87">
        <v>15</v>
      </c>
      <c r="D672" s="87">
        <v>20</v>
      </c>
      <c r="E672" s="88">
        <f t="shared" si="49"/>
        <v>1.33333333333333</v>
      </c>
      <c r="FG672" s="92"/>
      <c r="FH672" s="92"/>
      <c r="FI672" s="92"/>
      <c r="FJ672" s="92"/>
      <c r="FK672" s="92"/>
      <c r="FL672" s="92"/>
      <c r="FM672" s="92"/>
      <c r="FN672" s="92"/>
      <c r="FO672" s="92"/>
    </row>
    <row r="673" s="57" customFormat="1" ht="15" spans="1:171">
      <c r="A673" s="85">
        <v>2082502</v>
      </c>
      <c r="B673" s="99" t="s">
        <v>601</v>
      </c>
      <c r="C673" s="87">
        <v>181</v>
      </c>
      <c r="D673" s="87">
        <v>180</v>
      </c>
      <c r="E673" s="88">
        <f t="shared" si="49"/>
        <v>0.994475138121547</v>
      </c>
      <c r="FG673" s="92"/>
      <c r="FH673" s="92"/>
      <c r="FI673" s="92"/>
      <c r="FJ673" s="92"/>
      <c r="FK673" s="92"/>
      <c r="FL673" s="92"/>
      <c r="FM673" s="92"/>
      <c r="FN673" s="92"/>
      <c r="FO673" s="92"/>
    </row>
    <row r="674" s="57" customFormat="1" ht="15" spans="1:171">
      <c r="A674" s="81">
        <v>20826</v>
      </c>
      <c r="B674" s="82" t="s">
        <v>602</v>
      </c>
      <c r="C674" s="83">
        <f>SUM(C675:C677)</f>
        <v>4370</v>
      </c>
      <c r="D674" s="83">
        <f>SUM(D675:D677)</f>
        <v>3966</v>
      </c>
      <c r="E674" s="84">
        <f t="shared" si="49"/>
        <v>0.907551487414188</v>
      </c>
      <c r="FG674" s="92"/>
      <c r="FH674" s="92"/>
      <c r="FI674" s="92"/>
      <c r="FJ674" s="92"/>
      <c r="FK674" s="92"/>
      <c r="FL674" s="92"/>
      <c r="FM674" s="92"/>
      <c r="FN674" s="92"/>
      <c r="FO674" s="92"/>
    </row>
    <row r="675" s="57" customFormat="1" ht="15" spans="1:171">
      <c r="A675" s="85">
        <v>2082601</v>
      </c>
      <c r="B675" s="99" t="s">
        <v>603</v>
      </c>
      <c r="C675" s="87">
        <v>0</v>
      </c>
      <c r="D675" s="87">
        <v>0</v>
      </c>
      <c r="E675" s="88"/>
      <c r="FG675" s="92"/>
      <c r="FH675" s="92"/>
      <c r="FI675" s="92"/>
      <c r="FJ675" s="92"/>
      <c r="FK675" s="92"/>
      <c r="FL675" s="92"/>
      <c r="FM675" s="92"/>
      <c r="FN675" s="92"/>
      <c r="FO675" s="92"/>
    </row>
    <row r="676" s="57" customFormat="1" ht="15" spans="1:171">
      <c r="A676" s="85">
        <v>2082602</v>
      </c>
      <c r="B676" s="99" t="s">
        <v>604</v>
      </c>
      <c r="C676" s="87">
        <v>4370</v>
      </c>
      <c r="D676" s="87">
        <v>3966</v>
      </c>
      <c r="E676" s="88">
        <f>SUM(D676/C676)</f>
        <v>0.907551487414188</v>
      </c>
      <c r="FG676" s="92"/>
      <c r="FH676" s="92"/>
      <c r="FI676" s="92"/>
      <c r="FJ676" s="92"/>
      <c r="FK676" s="92"/>
      <c r="FL676" s="92"/>
      <c r="FM676" s="92"/>
      <c r="FN676" s="92"/>
      <c r="FO676" s="92"/>
    </row>
    <row r="677" s="57" customFormat="1" ht="15" spans="1:171">
      <c r="A677" s="85">
        <v>2082699</v>
      </c>
      <c r="B677" s="99" t="s">
        <v>605</v>
      </c>
      <c r="C677" s="87">
        <v>0</v>
      </c>
      <c r="D677" s="87">
        <v>0</v>
      </c>
      <c r="E677" s="88"/>
      <c r="FG677" s="92"/>
      <c r="FH677" s="92"/>
      <c r="FI677" s="92"/>
      <c r="FJ677" s="92"/>
      <c r="FK677" s="92"/>
      <c r="FL677" s="92"/>
      <c r="FM677" s="92"/>
      <c r="FN677" s="92"/>
      <c r="FO677" s="92"/>
    </row>
    <row r="678" s="57" customFormat="1" ht="15" spans="1:171">
      <c r="A678" s="81">
        <v>20827</v>
      </c>
      <c r="B678" s="82" t="s">
        <v>606</v>
      </c>
      <c r="C678" s="83">
        <f>SUM(C679:C681)</f>
        <v>0</v>
      </c>
      <c r="D678" s="83">
        <f>SUM(D679:D681)</f>
        <v>480</v>
      </c>
      <c r="E678" s="84"/>
      <c r="FG678" s="92"/>
      <c r="FH678" s="92"/>
      <c r="FI678" s="92"/>
      <c r="FJ678" s="92"/>
      <c r="FK678" s="92"/>
      <c r="FL678" s="92"/>
      <c r="FM678" s="92"/>
      <c r="FN678" s="92"/>
      <c r="FO678" s="92"/>
    </row>
    <row r="679" s="57" customFormat="1" ht="15" spans="1:171">
      <c r="A679" s="85">
        <v>2082701</v>
      </c>
      <c r="B679" s="99" t="s">
        <v>607</v>
      </c>
      <c r="C679" s="87">
        <v>0</v>
      </c>
      <c r="D679" s="87">
        <v>200</v>
      </c>
      <c r="E679" s="88"/>
      <c r="FG679" s="92"/>
      <c r="FH679" s="92"/>
      <c r="FI679" s="92"/>
      <c r="FJ679" s="92"/>
      <c r="FK679" s="92"/>
      <c r="FL679" s="92"/>
      <c r="FM679" s="92"/>
      <c r="FN679" s="92"/>
      <c r="FO679" s="92"/>
    </row>
    <row r="680" s="57" customFormat="1" ht="15" spans="1:171">
      <c r="A680" s="85">
        <v>2082702</v>
      </c>
      <c r="B680" s="99" t="s">
        <v>608</v>
      </c>
      <c r="C680" s="87">
        <v>0</v>
      </c>
      <c r="D680" s="87">
        <v>280</v>
      </c>
      <c r="E680" s="88"/>
      <c r="FG680" s="92"/>
      <c r="FH680" s="92"/>
      <c r="FI680" s="92"/>
      <c r="FJ680" s="92"/>
      <c r="FK680" s="92"/>
      <c r="FL680" s="92"/>
      <c r="FM680" s="92"/>
      <c r="FN680" s="92"/>
      <c r="FO680" s="92"/>
    </row>
    <row r="681" s="57" customFormat="1" ht="15" spans="1:171">
      <c r="A681" s="85">
        <v>2082799</v>
      </c>
      <c r="B681" s="99" t="s">
        <v>609</v>
      </c>
      <c r="C681" s="87">
        <v>0</v>
      </c>
      <c r="D681" s="87">
        <v>0</v>
      </c>
      <c r="E681" s="88"/>
      <c r="FG681" s="92"/>
      <c r="FH681" s="92"/>
      <c r="FI681" s="92"/>
      <c r="FJ681" s="92"/>
      <c r="FK681" s="92"/>
      <c r="FL681" s="92"/>
      <c r="FM681" s="92"/>
      <c r="FN681" s="92"/>
      <c r="FO681" s="92"/>
    </row>
    <row r="682" s="57" customFormat="1" ht="15" spans="1:171">
      <c r="A682" s="81">
        <v>20828</v>
      </c>
      <c r="B682" s="82" t="s">
        <v>610</v>
      </c>
      <c r="C682" s="83">
        <f>SUM(C683:C690)</f>
        <v>160</v>
      </c>
      <c r="D682" s="83">
        <f>SUM(D683:D690)</f>
        <v>154</v>
      </c>
      <c r="E682" s="84">
        <f t="shared" ref="E682:E684" si="50">SUM(D682/C682)</f>
        <v>0.9625</v>
      </c>
      <c r="FG682" s="92"/>
      <c r="FH682" s="92"/>
      <c r="FI682" s="92"/>
      <c r="FJ682" s="92"/>
      <c r="FK682" s="92"/>
      <c r="FL682" s="92"/>
      <c r="FM682" s="92"/>
      <c r="FN682" s="92"/>
      <c r="FO682" s="92"/>
    </row>
    <row r="683" s="57" customFormat="1" ht="15" spans="1:171">
      <c r="A683" s="85">
        <v>2082801</v>
      </c>
      <c r="B683" s="99" t="s">
        <v>151</v>
      </c>
      <c r="C683" s="87">
        <v>96</v>
      </c>
      <c r="D683" s="87">
        <v>98</v>
      </c>
      <c r="E683" s="88">
        <f t="shared" si="50"/>
        <v>1.02083333333333</v>
      </c>
      <c r="FG683" s="92"/>
      <c r="FH683" s="92"/>
      <c r="FI683" s="92"/>
      <c r="FJ683" s="92"/>
      <c r="FK683" s="92"/>
      <c r="FL683" s="92"/>
      <c r="FM683" s="92"/>
      <c r="FN683" s="92"/>
      <c r="FO683" s="92"/>
    </row>
    <row r="684" s="57" customFormat="1" ht="15" spans="1:171">
      <c r="A684" s="85">
        <v>2082802</v>
      </c>
      <c r="B684" s="99" t="s">
        <v>152</v>
      </c>
      <c r="C684" s="87">
        <v>6</v>
      </c>
      <c r="D684" s="87">
        <v>6</v>
      </c>
      <c r="E684" s="88">
        <f t="shared" si="50"/>
        <v>1</v>
      </c>
      <c r="FG684" s="92"/>
      <c r="FH684" s="92"/>
      <c r="FI684" s="92"/>
      <c r="FJ684" s="92"/>
      <c r="FK684" s="92"/>
      <c r="FL684" s="92"/>
      <c r="FM684" s="92"/>
      <c r="FN684" s="92"/>
      <c r="FO684" s="92"/>
    </row>
    <row r="685" s="57" customFormat="1" ht="15" spans="1:171">
      <c r="A685" s="85">
        <v>2082803</v>
      </c>
      <c r="B685" s="99" t="s">
        <v>153</v>
      </c>
      <c r="C685" s="87">
        <v>0</v>
      </c>
      <c r="D685" s="87">
        <v>0</v>
      </c>
      <c r="E685" s="88"/>
      <c r="FG685" s="92"/>
      <c r="FH685" s="92"/>
      <c r="FI685" s="92"/>
      <c r="FJ685" s="92"/>
      <c r="FK685" s="92"/>
      <c r="FL685" s="92"/>
      <c r="FM685" s="92"/>
      <c r="FN685" s="92"/>
      <c r="FO685" s="92"/>
    </row>
    <row r="686" s="57" customFormat="1" ht="15" spans="1:171">
      <c r="A686" s="85">
        <v>2082804</v>
      </c>
      <c r="B686" s="99" t="s">
        <v>611</v>
      </c>
      <c r="C686" s="87">
        <v>0</v>
      </c>
      <c r="D686" s="87">
        <v>0</v>
      </c>
      <c r="E686" s="88"/>
      <c r="FG686" s="92"/>
      <c r="FH686" s="92"/>
      <c r="FI686" s="92"/>
      <c r="FJ686" s="92"/>
      <c r="FK686" s="92"/>
      <c r="FL686" s="92"/>
      <c r="FM686" s="92"/>
      <c r="FN686" s="92"/>
      <c r="FO686" s="92"/>
    </row>
    <row r="687" s="57" customFormat="1" ht="15" spans="1:171">
      <c r="A687" s="85">
        <v>2082805</v>
      </c>
      <c r="B687" s="99" t="s">
        <v>612</v>
      </c>
      <c r="C687" s="87">
        <v>0</v>
      </c>
      <c r="D687" s="87">
        <v>0</v>
      </c>
      <c r="E687" s="88"/>
      <c r="FG687" s="92"/>
      <c r="FH687" s="92"/>
      <c r="FI687" s="92"/>
      <c r="FJ687" s="92"/>
      <c r="FK687" s="92"/>
      <c r="FL687" s="92"/>
      <c r="FM687" s="92"/>
      <c r="FN687" s="92"/>
      <c r="FO687" s="92"/>
    </row>
    <row r="688" s="57" customFormat="1" ht="15" spans="1:171">
      <c r="A688" s="85">
        <v>2082806</v>
      </c>
      <c r="B688" s="99" t="s">
        <v>191</v>
      </c>
      <c r="C688" s="87">
        <v>0</v>
      </c>
      <c r="D688" s="87">
        <v>0</v>
      </c>
      <c r="E688" s="88"/>
      <c r="FG688" s="92"/>
      <c r="FH688" s="92"/>
      <c r="FI688" s="92"/>
      <c r="FJ688" s="92"/>
      <c r="FK688" s="92"/>
      <c r="FL688" s="92"/>
      <c r="FM688" s="92"/>
      <c r="FN688" s="92"/>
      <c r="FO688" s="92"/>
    </row>
    <row r="689" s="57" customFormat="1" ht="15" spans="1:171">
      <c r="A689" s="85">
        <v>2082850</v>
      </c>
      <c r="B689" s="99" t="s">
        <v>160</v>
      </c>
      <c r="C689" s="87">
        <v>0</v>
      </c>
      <c r="D689" s="87">
        <v>0</v>
      </c>
      <c r="E689" s="88"/>
      <c r="FG689" s="92"/>
      <c r="FH689" s="92"/>
      <c r="FI689" s="92"/>
      <c r="FJ689" s="92"/>
      <c r="FK689" s="92"/>
      <c r="FL689" s="92"/>
      <c r="FM689" s="92"/>
      <c r="FN689" s="92"/>
      <c r="FO689" s="92"/>
    </row>
    <row r="690" s="57" customFormat="1" ht="15" spans="1:171">
      <c r="A690" s="85">
        <v>2082899</v>
      </c>
      <c r="B690" s="99" t="s">
        <v>613</v>
      </c>
      <c r="C690" s="87">
        <v>58</v>
      </c>
      <c r="D690" s="87">
        <v>50</v>
      </c>
      <c r="E690" s="88">
        <f t="shared" ref="E690:E699" si="51">SUM(D690/C690)</f>
        <v>0.862068965517241</v>
      </c>
      <c r="FG690" s="92"/>
      <c r="FH690" s="92"/>
      <c r="FI690" s="92"/>
      <c r="FJ690" s="92"/>
      <c r="FK690" s="92"/>
      <c r="FL690" s="92"/>
      <c r="FM690" s="92"/>
      <c r="FN690" s="92"/>
      <c r="FO690" s="92"/>
    </row>
    <row r="691" s="57" customFormat="1" ht="15" spans="1:171">
      <c r="A691" s="81">
        <v>20830</v>
      </c>
      <c r="B691" s="82" t="s">
        <v>614</v>
      </c>
      <c r="C691" s="83">
        <f>SUM(C692:C693)</f>
        <v>0</v>
      </c>
      <c r="D691" s="83">
        <f>SUM(D692:D693)</f>
        <v>0</v>
      </c>
      <c r="E691" s="84"/>
      <c r="FG691" s="92"/>
      <c r="FH691" s="92"/>
      <c r="FI691" s="92"/>
      <c r="FJ691" s="92"/>
      <c r="FK691" s="92"/>
      <c r="FL691" s="92"/>
      <c r="FM691" s="92"/>
      <c r="FN691" s="92"/>
      <c r="FO691" s="92"/>
    </row>
    <row r="692" s="57" customFormat="1" ht="15" spans="1:171">
      <c r="A692" s="85">
        <v>2083001</v>
      </c>
      <c r="B692" s="99" t="s">
        <v>615</v>
      </c>
      <c r="C692" s="87">
        <v>0</v>
      </c>
      <c r="D692" s="87">
        <v>0</v>
      </c>
      <c r="E692" s="88"/>
      <c r="FG692" s="92"/>
      <c r="FH692" s="92"/>
      <c r="FI692" s="92"/>
      <c r="FJ692" s="92"/>
      <c r="FK692" s="92"/>
      <c r="FL692" s="92"/>
      <c r="FM692" s="92"/>
      <c r="FN692" s="92"/>
      <c r="FO692" s="92"/>
    </row>
    <row r="693" s="57" customFormat="1" ht="15" spans="1:171">
      <c r="A693" s="85">
        <v>2083099</v>
      </c>
      <c r="B693" s="99" t="s">
        <v>616</v>
      </c>
      <c r="C693" s="87">
        <v>0</v>
      </c>
      <c r="D693" s="87">
        <v>0</v>
      </c>
      <c r="E693" s="88"/>
      <c r="FG693" s="92"/>
      <c r="FH693" s="92"/>
      <c r="FI693" s="92"/>
      <c r="FJ693" s="92"/>
      <c r="FK693" s="92"/>
      <c r="FL693" s="92"/>
      <c r="FM693" s="92"/>
      <c r="FN693" s="92"/>
      <c r="FO693" s="92"/>
    </row>
    <row r="694" s="57" customFormat="1" ht="15" spans="1:171">
      <c r="A694" s="81">
        <v>20899</v>
      </c>
      <c r="B694" s="82" t="s">
        <v>617</v>
      </c>
      <c r="C694" s="83">
        <f>SUM(C695)</f>
        <v>54</v>
      </c>
      <c r="D694" s="83">
        <f>SUM(D695)</f>
        <v>50</v>
      </c>
      <c r="E694" s="84">
        <f t="shared" si="51"/>
        <v>0.925925925925926</v>
      </c>
      <c r="FG694" s="92"/>
      <c r="FH694" s="92"/>
      <c r="FI694" s="92"/>
      <c r="FJ694" s="92"/>
      <c r="FK694" s="92"/>
      <c r="FL694" s="92"/>
      <c r="FM694" s="92"/>
      <c r="FN694" s="92"/>
      <c r="FO694" s="92"/>
    </row>
    <row r="695" s="57" customFormat="1" ht="15" spans="1:171">
      <c r="A695" s="85">
        <v>2089999</v>
      </c>
      <c r="B695" s="99" t="s">
        <v>617</v>
      </c>
      <c r="C695" s="87">
        <v>54</v>
      </c>
      <c r="D695" s="87">
        <v>50</v>
      </c>
      <c r="E695" s="88">
        <f t="shared" si="51"/>
        <v>0.925925925925926</v>
      </c>
      <c r="FG695" s="92"/>
      <c r="FH695" s="92"/>
      <c r="FI695" s="92"/>
      <c r="FJ695" s="92"/>
      <c r="FK695" s="92"/>
      <c r="FL695" s="92"/>
      <c r="FM695" s="92"/>
      <c r="FN695" s="92"/>
      <c r="FO695" s="92"/>
    </row>
    <row r="696" s="57" customFormat="1" ht="15" spans="1:171">
      <c r="A696" s="77">
        <v>210</v>
      </c>
      <c r="B696" s="78" t="s">
        <v>618</v>
      </c>
      <c r="C696" s="79">
        <f>C697+C702+C717+C721+C733+C737+C742+C746+C750+C753+C762+C769+C774+C777</f>
        <v>12873</v>
      </c>
      <c r="D696" s="79">
        <f>D697+D702+D717+D721+D733+D737+D742+D746+D750+D753+D762+D769+D774+D777</f>
        <v>12977</v>
      </c>
      <c r="E696" s="80">
        <f t="shared" si="51"/>
        <v>1.00807892488153</v>
      </c>
      <c r="FG696" s="92"/>
      <c r="FH696" s="92"/>
      <c r="FI696" s="92"/>
      <c r="FJ696" s="92"/>
      <c r="FK696" s="92"/>
      <c r="FL696" s="92"/>
      <c r="FM696" s="92"/>
      <c r="FN696" s="92"/>
      <c r="FO696" s="92"/>
    </row>
    <row r="697" s="57" customFormat="1" ht="15" spans="1:171">
      <c r="A697" s="81">
        <v>21001</v>
      </c>
      <c r="B697" s="82" t="s">
        <v>619</v>
      </c>
      <c r="C697" s="83">
        <f>SUM(C698:C701)</f>
        <v>585</v>
      </c>
      <c r="D697" s="83">
        <f>SUM(D698:D701)</f>
        <v>576</v>
      </c>
      <c r="E697" s="84">
        <f t="shared" si="51"/>
        <v>0.984615384615385</v>
      </c>
      <c r="FG697" s="92"/>
      <c r="FH697" s="92"/>
      <c r="FI697" s="92"/>
      <c r="FJ697" s="92"/>
      <c r="FK697" s="92"/>
      <c r="FL697" s="92"/>
      <c r="FM697" s="92"/>
      <c r="FN697" s="92"/>
      <c r="FO697" s="92"/>
    </row>
    <row r="698" s="57" customFormat="1" ht="15" spans="1:171">
      <c r="A698" s="85">
        <v>2100101</v>
      </c>
      <c r="B698" s="99" t="s">
        <v>151</v>
      </c>
      <c r="C698" s="87">
        <v>277</v>
      </c>
      <c r="D698" s="87">
        <v>280</v>
      </c>
      <c r="E698" s="88">
        <f t="shared" si="51"/>
        <v>1.01083032490975</v>
      </c>
      <c r="FG698" s="92"/>
      <c r="FH698" s="92"/>
      <c r="FI698" s="92"/>
      <c r="FJ698" s="92"/>
      <c r="FK698" s="92"/>
      <c r="FL698" s="92"/>
      <c r="FM698" s="92"/>
      <c r="FN698" s="92"/>
      <c r="FO698" s="92"/>
    </row>
    <row r="699" s="57" customFormat="1" ht="15" spans="1:171">
      <c r="A699" s="85">
        <v>2100102</v>
      </c>
      <c r="B699" s="99" t="s">
        <v>152</v>
      </c>
      <c r="C699" s="87">
        <v>250</v>
      </c>
      <c r="D699" s="87">
        <v>246</v>
      </c>
      <c r="E699" s="88">
        <f t="shared" si="51"/>
        <v>0.984</v>
      </c>
      <c r="FG699" s="92"/>
      <c r="FH699" s="92"/>
      <c r="FI699" s="92"/>
      <c r="FJ699" s="92"/>
      <c r="FK699" s="92"/>
      <c r="FL699" s="92"/>
      <c r="FM699" s="92"/>
      <c r="FN699" s="92"/>
      <c r="FO699" s="92"/>
    </row>
    <row r="700" s="57" customFormat="1" ht="15" spans="1:171">
      <c r="A700" s="85">
        <v>2100103</v>
      </c>
      <c r="B700" s="99" t="s">
        <v>153</v>
      </c>
      <c r="C700" s="87">
        <v>0</v>
      </c>
      <c r="D700" s="87">
        <v>0</v>
      </c>
      <c r="E700" s="88"/>
      <c r="FG700" s="92"/>
      <c r="FH700" s="92"/>
      <c r="FI700" s="92"/>
      <c r="FJ700" s="92"/>
      <c r="FK700" s="92"/>
      <c r="FL700" s="92"/>
      <c r="FM700" s="92"/>
      <c r="FN700" s="92"/>
      <c r="FO700" s="92"/>
    </row>
    <row r="701" s="57" customFormat="1" ht="15" spans="1:171">
      <c r="A701" s="85">
        <v>2100199</v>
      </c>
      <c r="B701" s="99" t="s">
        <v>620</v>
      </c>
      <c r="C701" s="87">
        <v>58</v>
      </c>
      <c r="D701" s="87">
        <v>50</v>
      </c>
      <c r="E701" s="88">
        <f>SUM(D701/C701)</f>
        <v>0.862068965517241</v>
      </c>
      <c r="FG701" s="92"/>
      <c r="FH701" s="92"/>
      <c r="FI701" s="92"/>
      <c r="FJ701" s="92"/>
      <c r="FK701" s="92"/>
      <c r="FL701" s="92"/>
      <c r="FM701" s="92"/>
      <c r="FN701" s="92"/>
      <c r="FO701" s="92"/>
    </row>
    <row r="702" s="57" customFormat="1" ht="15" spans="1:171">
      <c r="A702" s="81">
        <v>21002</v>
      </c>
      <c r="B702" s="82" t="s">
        <v>621</v>
      </c>
      <c r="C702" s="83">
        <f>SUM(C703:C716)</f>
        <v>526</v>
      </c>
      <c r="D702" s="83">
        <f>SUM(D703:D716)</f>
        <v>500</v>
      </c>
      <c r="E702" s="84">
        <f>SUM(D702/C702)</f>
        <v>0.950570342205323</v>
      </c>
      <c r="FG702" s="92"/>
      <c r="FH702" s="92"/>
      <c r="FI702" s="92"/>
      <c r="FJ702" s="92"/>
      <c r="FK702" s="92"/>
      <c r="FL702" s="92"/>
      <c r="FM702" s="92"/>
      <c r="FN702" s="92"/>
      <c r="FO702" s="92"/>
    </row>
    <row r="703" s="57" customFormat="1" ht="15" spans="1:171">
      <c r="A703" s="85">
        <v>2100201</v>
      </c>
      <c r="B703" s="99" t="s">
        <v>622</v>
      </c>
      <c r="C703" s="87">
        <v>0</v>
      </c>
      <c r="D703" s="87">
        <v>0</v>
      </c>
      <c r="E703" s="88"/>
      <c r="FG703" s="92"/>
      <c r="FH703" s="92"/>
      <c r="FI703" s="92"/>
      <c r="FJ703" s="92"/>
      <c r="FK703" s="92"/>
      <c r="FL703" s="92"/>
      <c r="FM703" s="92"/>
      <c r="FN703" s="92"/>
      <c r="FO703" s="92"/>
    </row>
    <row r="704" s="57" customFormat="1" ht="15" spans="1:171">
      <c r="A704" s="85">
        <v>2100202</v>
      </c>
      <c r="B704" s="99" t="s">
        <v>623</v>
      </c>
      <c r="C704" s="87">
        <v>0</v>
      </c>
      <c r="D704" s="87">
        <v>0</v>
      </c>
      <c r="E704" s="88"/>
      <c r="FG704" s="92"/>
      <c r="FH704" s="92"/>
      <c r="FI704" s="92"/>
      <c r="FJ704" s="92"/>
      <c r="FK704" s="92"/>
      <c r="FL704" s="92"/>
      <c r="FM704" s="92"/>
      <c r="FN704" s="92"/>
      <c r="FO704" s="92"/>
    </row>
    <row r="705" s="57" customFormat="1" ht="15" spans="1:171">
      <c r="A705" s="85">
        <v>2100203</v>
      </c>
      <c r="B705" s="99" t="s">
        <v>624</v>
      </c>
      <c r="C705" s="87">
        <v>0</v>
      </c>
      <c r="D705" s="87">
        <v>0</v>
      </c>
      <c r="E705" s="88"/>
      <c r="FG705" s="92"/>
      <c r="FH705" s="92"/>
      <c r="FI705" s="92"/>
      <c r="FJ705" s="92"/>
      <c r="FK705" s="92"/>
      <c r="FL705" s="92"/>
      <c r="FM705" s="92"/>
      <c r="FN705" s="92"/>
      <c r="FO705" s="92"/>
    </row>
    <row r="706" s="57" customFormat="1" ht="15" spans="1:171">
      <c r="A706" s="85">
        <v>2100204</v>
      </c>
      <c r="B706" s="99" t="s">
        <v>625</v>
      </c>
      <c r="C706" s="87">
        <v>0</v>
      </c>
      <c r="D706" s="87">
        <v>0</v>
      </c>
      <c r="E706" s="88"/>
      <c r="FG706" s="92"/>
      <c r="FH706" s="92"/>
      <c r="FI706" s="92"/>
      <c r="FJ706" s="92"/>
      <c r="FK706" s="92"/>
      <c r="FL706" s="92"/>
      <c r="FM706" s="92"/>
      <c r="FN706" s="92"/>
      <c r="FO706" s="92"/>
    </row>
    <row r="707" s="57" customFormat="1" ht="15" spans="1:171">
      <c r="A707" s="85">
        <v>2100205</v>
      </c>
      <c r="B707" s="99" t="s">
        <v>626</v>
      </c>
      <c r="C707" s="87">
        <v>0</v>
      </c>
      <c r="D707" s="87">
        <v>0</v>
      </c>
      <c r="E707" s="88"/>
      <c r="FG707" s="92"/>
      <c r="FH707" s="92"/>
      <c r="FI707" s="92"/>
      <c r="FJ707" s="92"/>
      <c r="FK707" s="92"/>
      <c r="FL707" s="92"/>
      <c r="FM707" s="92"/>
      <c r="FN707" s="92"/>
      <c r="FO707" s="92"/>
    </row>
    <row r="708" s="57" customFormat="1" ht="15" spans="1:171">
      <c r="A708" s="85">
        <v>2100206</v>
      </c>
      <c r="B708" s="99" t="s">
        <v>627</v>
      </c>
      <c r="C708" s="87">
        <v>0</v>
      </c>
      <c r="D708" s="87">
        <v>0</v>
      </c>
      <c r="E708" s="88"/>
      <c r="FG708" s="92"/>
      <c r="FH708" s="92"/>
      <c r="FI708" s="92"/>
      <c r="FJ708" s="92"/>
      <c r="FK708" s="92"/>
      <c r="FL708" s="92"/>
      <c r="FM708" s="92"/>
      <c r="FN708" s="92"/>
      <c r="FO708" s="92"/>
    </row>
    <row r="709" s="57" customFormat="1" ht="15" spans="1:171">
      <c r="A709" s="85">
        <v>2100207</v>
      </c>
      <c r="B709" s="99" t="s">
        <v>628</v>
      </c>
      <c r="C709" s="87">
        <v>0</v>
      </c>
      <c r="D709" s="87">
        <v>0</v>
      </c>
      <c r="E709" s="88"/>
      <c r="FG709" s="92"/>
      <c r="FH709" s="92"/>
      <c r="FI709" s="92"/>
      <c r="FJ709" s="92"/>
      <c r="FK709" s="92"/>
      <c r="FL709" s="92"/>
      <c r="FM709" s="92"/>
      <c r="FN709" s="92"/>
      <c r="FO709" s="92"/>
    </row>
    <row r="710" s="57" customFormat="1" ht="15" spans="1:171">
      <c r="A710" s="85">
        <v>2100208</v>
      </c>
      <c r="B710" s="99" t="s">
        <v>629</v>
      </c>
      <c r="C710" s="87">
        <v>0</v>
      </c>
      <c r="D710" s="87">
        <v>0</v>
      </c>
      <c r="E710" s="88"/>
      <c r="FG710" s="92"/>
      <c r="FH710" s="92"/>
      <c r="FI710" s="92"/>
      <c r="FJ710" s="92"/>
      <c r="FK710" s="92"/>
      <c r="FL710" s="92"/>
      <c r="FM710" s="92"/>
      <c r="FN710" s="92"/>
      <c r="FO710" s="92"/>
    </row>
    <row r="711" s="57" customFormat="1" ht="15" spans="1:171">
      <c r="A711" s="85">
        <v>2100209</v>
      </c>
      <c r="B711" s="99" t="s">
        <v>630</v>
      </c>
      <c r="C711" s="87">
        <v>0</v>
      </c>
      <c r="D711" s="87">
        <v>0</v>
      </c>
      <c r="E711" s="88"/>
      <c r="FG711" s="92"/>
      <c r="FH711" s="92"/>
      <c r="FI711" s="92"/>
      <c r="FJ711" s="92"/>
      <c r="FK711" s="92"/>
      <c r="FL711" s="92"/>
      <c r="FM711" s="92"/>
      <c r="FN711" s="92"/>
      <c r="FO711" s="92"/>
    </row>
    <row r="712" s="57" customFormat="1" ht="15" spans="1:171">
      <c r="A712" s="85">
        <v>2100210</v>
      </c>
      <c r="B712" s="99" t="s">
        <v>631</v>
      </c>
      <c r="C712" s="87">
        <v>0</v>
      </c>
      <c r="D712" s="87">
        <v>0</v>
      </c>
      <c r="E712" s="88"/>
      <c r="FG712" s="92"/>
      <c r="FH712" s="92"/>
      <c r="FI712" s="92"/>
      <c r="FJ712" s="92"/>
      <c r="FK712" s="92"/>
      <c r="FL712" s="92"/>
      <c r="FM712" s="92"/>
      <c r="FN712" s="92"/>
      <c r="FO712" s="92"/>
    </row>
    <row r="713" s="57" customFormat="1" ht="15" spans="1:171">
      <c r="A713" s="85">
        <v>2100211</v>
      </c>
      <c r="B713" s="99" t="s">
        <v>632</v>
      </c>
      <c r="C713" s="87">
        <v>0</v>
      </c>
      <c r="D713" s="87">
        <v>0</v>
      </c>
      <c r="E713" s="88"/>
      <c r="FG713" s="92"/>
      <c r="FH713" s="92"/>
      <c r="FI713" s="92"/>
      <c r="FJ713" s="92"/>
      <c r="FK713" s="92"/>
      <c r="FL713" s="92"/>
      <c r="FM713" s="92"/>
      <c r="FN713" s="92"/>
      <c r="FO713" s="92"/>
    </row>
    <row r="714" s="57" customFormat="1" ht="15" spans="1:171">
      <c r="A714" s="85">
        <v>2100212</v>
      </c>
      <c r="B714" s="99" t="s">
        <v>633</v>
      </c>
      <c r="C714" s="87">
        <v>0</v>
      </c>
      <c r="D714" s="87">
        <v>0</v>
      </c>
      <c r="E714" s="88"/>
      <c r="FG714" s="92"/>
      <c r="FH714" s="92"/>
      <c r="FI714" s="92"/>
      <c r="FJ714" s="92"/>
      <c r="FK714" s="92"/>
      <c r="FL714" s="92"/>
      <c r="FM714" s="92"/>
      <c r="FN714" s="92"/>
      <c r="FO714" s="92"/>
    </row>
    <row r="715" s="57" customFormat="1" ht="15" spans="1:171">
      <c r="A715" s="85">
        <v>2100213</v>
      </c>
      <c r="B715" s="99" t="s">
        <v>634</v>
      </c>
      <c r="C715" s="87">
        <v>0</v>
      </c>
      <c r="D715" s="87">
        <v>0</v>
      </c>
      <c r="E715" s="88"/>
      <c r="FG715" s="92"/>
      <c r="FH715" s="92"/>
      <c r="FI715" s="92"/>
      <c r="FJ715" s="92"/>
      <c r="FK715" s="92"/>
      <c r="FL715" s="92"/>
      <c r="FM715" s="92"/>
      <c r="FN715" s="92"/>
      <c r="FO715" s="92"/>
    </row>
    <row r="716" s="57" customFormat="1" ht="15" spans="1:171">
      <c r="A716" s="85">
        <v>2100299</v>
      </c>
      <c r="B716" s="99" t="s">
        <v>635</v>
      </c>
      <c r="C716" s="87">
        <v>526</v>
      </c>
      <c r="D716" s="87">
        <v>500</v>
      </c>
      <c r="E716" s="88">
        <f t="shared" ref="E716:E724" si="52">SUM(D716/C716)</f>
        <v>0.950570342205323</v>
      </c>
      <c r="FG716" s="92"/>
      <c r="FH716" s="92"/>
      <c r="FI716" s="92"/>
      <c r="FJ716" s="92"/>
      <c r="FK716" s="92"/>
      <c r="FL716" s="92"/>
      <c r="FM716" s="92"/>
      <c r="FN716" s="92"/>
      <c r="FO716" s="92"/>
    </row>
    <row r="717" s="57" customFormat="1" ht="15" spans="1:171">
      <c r="A717" s="81">
        <v>21003</v>
      </c>
      <c r="B717" s="82" t="s">
        <v>636</v>
      </c>
      <c r="C717" s="83">
        <f>SUM(C718:C720)</f>
        <v>2099</v>
      </c>
      <c r="D717" s="83">
        <f>SUM(D718:D720)</f>
        <v>2200</v>
      </c>
      <c r="E717" s="84">
        <f t="shared" si="52"/>
        <v>1.04811815150071</v>
      </c>
      <c r="FG717" s="92"/>
      <c r="FH717" s="92"/>
      <c r="FI717" s="92"/>
      <c r="FJ717" s="92"/>
      <c r="FK717" s="92"/>
      <c r="FL717" s="92"/>
      <c r="FM717" s="92"/>
      <c r="FN717" s="92"/>
      <c r="FO717" s="92"/>
    </row>
    <row r="718" s="57" customFormat="1" ht="15" spans="1:171">
      <c r="A718" s="85">
        <v>2100301</v>
      </c>
      <c r="B718" s="99" t="s">
        <v>637</v>
      </c>
      <c r="C718" s="87">
        <v>0</v>
      </c>
      <c r="D718" s="87">
        <v>0</v>
      </c>
      <c r="E718" s="88"/>
      <c r="FG718" s="92"/>
      <c r="FH718" s="92"/>
      <c r="FI718" s="92"/>
      <c r="FJ718" s="92"/>
      <c r="FK718" s="92"/>
      <c r="FL718" s="92"/>
      <c r="FM718" s="92"/>
      <c r="FN718" s="92"/>
      <c r="FO718" s="92"/>
    </row>
    <row r="719" s="57" customFormat="1" ht="15" spans="1:171">
      <c r="A719" s="85">
        <v>2100302</v>
      </c>
      <c r="B719" s="99" t="s">
        <v>638</v>
      </c>
      <c r="C719" s="87">
        <v>1840</v>
      </c>
      <c r="D719" s="87">
        <v>2000</v>
      </c>
      <c r="E719" s="88">
        <f t="shared" si="52"/>
        <v>1.08695652173913</v>
      </c>
      <c r="FG719" s="92"/>
      <c r="FH719" s="92"/>
      <c r="FI719" s="92"/>
      <c r="FJ719" s="92"/>
      <c r="FK719" s="92"/>
      <c r="FL719" s="92"/>
      <c r="FM719" s="92"/>
      <c r="FN719" s="92"/>
      <c r="FO719" s="92"/>
    </row>
    <row r="720" s="57" customFormat="1" ht="15" spans="1:171">
      <c r="A720" s="85">
        <v>2100399</v>
      </c>
      <c r="B720" s="99" t="s">
        <v>639</v>
      </c>
      <c r="C720" s="87">
        <v>259</v>
      </c>
      <c r="D720" s="87">
        <v>200</v>
      </c>
      <c r="E720" s="88">
        <f t="shared" si="52"/>
        <v>0.772200772200772</v>
      </c>
      <c r="FG720" s="92"/>
      <c r="FH720" s="92"/>
      <c r="FI720" s="92"/>
      <c r="FJ720" s="92"/>
      <c r="FK720" s="92"/>
      <c r="FL720" s="92"/>
      <c r="FM720" s="92"/>
      <c r="FN720" s="92"/>
      <c r="FO720" s="92"/>
    </row>
    <row r="721" s="57" customFormat="1" ht="15" spans="1:171">
      <c r="A721" s="81">
        <v>21004</v>
      </c>
      <c r="B721" s="82" t="s">
        <v>640</v>
      </c>
      <c r="C721" s="83">
        <f>SUM(C722:C732)</f>
        <v>1674</v>
      </c>
      <c r="D721" s="83">
        <f>SUM(D722:D732)</f>
        <v>1654</v>
      </c>
      <c r="E721" s="84">
        <f t="shared" si="52"/>
        <v>0.98805256869773</v>
      </c>
      <c r="FG721" s="92"/>
      <c r="FH721" s="92"/>
      <c r="FI721" s="92"/>
      <c r="FJ721" s="92"/>
      <c r="FK721" s="92"/>
      <c r="FL721" s="92"/>
      <c r="FM721" s="92"/>
      <c r="FN721" s="92"/>
      <c r="FO721" s="92"/>
    </row>
    <row r="722" s="57" customFormat="1" ht="15" spans="1:171">
      <c r="A722" s="85">
        <v>2100401</v>
      </c>
      <c r="B722" s="99" t="s">
        <v>641</v>
      </c>
      <c r="C722" s="87">
        <v>671</v>
      </c>
      <c r="D722" s="87">
        <v>690</v>
      </c>
      <c r="E722" s="88">
        <f t="shared" si="52"/>
        <v>1.02831594634873</v>
      </c>
      <c r="FG722" s="92"/>
      <c r="FH722" s="92"/>
      <c r="FI722" s="92"/>
      <c r="FJ722" s="92"/>
      <c r="FK722" s="92"/>
      <c r="FL722" s="92"/>
      <c r="FM722" s="92"/>
      <c r="FN722" s="92"/>
      <c r="FO722" s="92"/>
    </row>
    <row r="723" s="57" customFormat="1" ht="15" spans="1:171">
      <c r="A723" s="85">
        <v>2100402</v>
      </c>
      <c r="B723" s="99" t="s">
        <v>642</v>
      </c>
      <c r="C723" s="87">
        <v>85</v>
      </c>
      <c r="D723" s="87">
        <v>90</v>
      </c>
      <c r="E723" s="88">
        <f t="shared" si="52"/>
        <v>1.05882352941176</v>
      </c>
      <c r="FG723" s="92"/>
      <c r="FH723" s="92"/>
      <c r="FI723" s="92"/>
      <c r="FJ723" s="92"/>
      <c r="FK723" s="92"/>
      <c r="FL723" s="92"/>
      <c r="FM723" s="92"/>
      <c r="FN723" s="92"/>
      <c r="FO723" s="92"/>
    </row>
    <row r="724" s="57" customFormat="1" ht="15" spans="1:171">
      <c r="A724" s="85">
        <v>2100403</v>
      </c>
      <c r="B724" s="99" t="s">
        <v>643</v>
      </c>
      <c r="C724" s="87">
        <v>316</v>
      </c>
      <c r="D724" s="87">
        <v>330</v>
      </c>
      <c r="E724" s="88">
        <f t="shared" si="52"/>
        <v>1.04430379746835</v>
      </c>
      <c r="FG724" s="92"/>
      <c r="FH724" s="92"/>
      <c r="FI724" s="92"/>
      <c r="FJ724" s="92"/>
      <c r="FK724" s="92"/>
      <c r="FL724" s="92"/>
      <c r="FM724" s="92"/>
      <c r="FN724" s="92"/>
      <c r="FO724" s="92"/>
    </row>
    <row r="725" s="57" customFormat="1" ht="15" spans="1:171">
      <c r="A725" s="85">
        <v>2100404</v>
      </c>
      <c r="B725" s="99" t="s">
        <v>644</v>
      </c>
      <c r="C725" s="87">
        <v>0</v>
      </c>
      <c r="D725" s="87">
        <v>0</v>
      </c>
      <c r="E725" s="88"/>
      <c r="FG725" s="92"/>
      <c r="FH725" s="92"/>
      <c r="FI725" s="92"/>
      <c r="FJ725" s="92"/>
      <c r="FK725" s="92"/>
      <c r="FL725" s="92"/>
      <c r="FM725" s="92"/>
      <c r="FN725" s="92"/>
      <c r="FO725" s="92"/>
    </row>
    <row r="726" s="57" customFormat="1" ht="15" spans="1:171">
      <c r="A726" s="85">
        <v>2100405</v>
      </c>
      <c r="B726" s="99" t="s">
        <v>645</v>
      </c>
      <c r="C726" s="87">
        <v>0</v>
      </c>
      <c r="D726" s="87">
        <v>0</v>
      </c>
      <c r="E726" s="88"/>
      <c r="FG726" s="92"/>
      <c r="FH726" s="92"/>
      <c r="FI726" s="92"/>
      <c r="FJ726" s="92"/>
      <c r="FK726" s="92"/>
      <c r="FL726" s="92"/>
      <c r="FM726" s="92"/>
      <c r="FN726" s="92"/>
      <c r="FO726" s="92"/>
    </row>
    <row r="727" s="57" customFormat="1" ht="15" spans="1:171">
      <c r="A727" s="85">
        <v>2100406</v>
      </c>
      <c r="B727" s="99" t="s">
        <v>646</v>
      </c>
      <c r="C727" s="87">
        <v>1</v>
      </c>
      <c r="D727" s="87">
        <v>1</v>
      </c>
      <c r="E727" s="88">
        <f t="shared" ref="E727:E733" si="53">SUM(D727/C727)</f>
        <v>1</v>
      </c>
      <c r="FG727" s="92"/>
      <c r="FH727" s="92"/>
      <c r="FI727" s="92"/>
      <c r="FJ727" s="92"/>
      <c r="FK727" s="92"/>
      <c r="FL727" s="92"/>
      <c r="FM727" s="92"/>
      <c r="FN727" s="92"/>
      <c r="FO727" s="92"/>
    </row>
    <row r="728" s="57" customFormat="1" ht="15" spans="1:171">
      <c r="A728" s="85">
        <v>2100407</v>
      </c>
      <c r="B728" s="99" t="s">
        <v>647</v>
      </c>
      <c r="C728" s="87">
        <v>0</v>
      </c>
      <c r="D728" s="87">
        <v>0</v>
      </c>
      <c r="E728" s="88"/>
      <c r="FG728" s="92"/>
      <c r="FH728" s="92"/>
      <c r="FI728" s="92"/>
      <c r="FJ728" s="92"/>
      <c r="FK728" s="92"/>
      <c r="FL728" s="92"/>
      <c r="FM728" s="92"/>
      <c r="FN728" s="92"/>
      <c r="FO728" s="92"/>
    </row>
    <row r="729" s="57" customFormat="1" ht="15" spans="1:171">
      <c r="A729" s="85">
        <v>2100408</v>
      </c>
      <c r="B729" s="99" t="s">
        <v>648</v>
      </c>
      <c r="C729" s="87">
        <v>318</v>
      </c>
      <c r="D729" s="87">
        <v>300</v>
      </c>
      <c r="E729" s="88">
        <f t="shared" si="53"/>
        <v>0.943396226415094</v>
      </c>
      <c r="FG729" s="92"/>
      <c r="FH729" s="92"/>
      <c r="FI729" s="92"/>
      <c r="FJ729" s="92"/>
      <c r="FK729" s="92"/>
      <c r="FL729" s="92"/>
      <c r="FM729" s="92"/>
      <c r="FN729" s="92"/>
      <c r="FO729" s="92"/>
    </row>
    <row r="730" s="57" customFormat="1" ht="15" spans="1:171">
      <c r="A730" s="85">
        <v>2100409</v>
      </c>
      <c r="B730" s="99" t="s">
        <v>649</v>
      </c>
      <c r="C730" s="87">
        <v>237</v>
      </c>
      <c r="D730" s="87">
        <v>200</v>
      </c>
      <c r="E730" s="88">
        <f t="shared" si="53"/>
        <v>0.843881856540084</v>
      </c>
      <c r="FG730" s="92"/>
      <c r="FH730" s="92"/>
      <c r="FI730" s="92"/>
      <c r="FJ730" s="92"/>
      <c r="FK730" s="92"/>
      <c r="FL730" s="92"/>
      <c r="FM730" s="92"/>
      <c r="FN730" s="92"/>
      <c r="FO730" s="92"/>
    </row>
    <row r="731" s="57" customFormat="1" ht="15" spans="1:171">
      <c r="A731" s="85">
        <v>2100410</v>
      </c>
      <c r="B731" s="99" t="s">
        <v>650</v>
      </c>
      <c r="C731" s="87">
        <v>3</v>
      </c>
      <c r="D731" s="87">
        <v>3</v>
      </c>
      <c r="E731" s="88">
        <f t="shared" si="53"/>
        <v>1</v>
      </c>
      <c r="FG731" s="92"/>
      <c r="FH731" s="92"/>
      <c r="FI731" s="92"/>
      <c r="FJ731" s="92"/>
      <c r="FK731" s="92"/>
      <c r="FL731" s="92"/>
      <c r="FM731" s="92"/>
      <c r="FN731" s="92"/>
      <c r="FO731" s="92"/>
    </row>
    <row r="732" s="57" customFormat="1" ht="15" spans="1:171">
      <c r="A732" s="85">
        <v>2100499</v>
      </c>
      <c r="B732" s="99" t="s">
        <v>651</v>
      </c>
      <c r="C732" s="87">
        <v>43</v>
      </c>
      <c r="D732" s="87">
        <v>40</v>
      </c>
      <c r="E732" s="88">
        <f t="shared" si="53"/>
        <v>0.930232558139535</v>
      </c>
      <c r="FG732" s="92"/>
      <c r="FH732" s="92"/>
      <c r="FI732" s="92"/>
      <c r="FJ732" s="92"/>
      <c r="FK732" s="92"/>
      <c r="FL732" s="92"/>
      <c r="FM732" s="92"/>
      <c r="FN732" s="92"/>
      <c r="FO732" s="92"/>
    </row>
    <row r="733" s="57" customFormat="1" ht="15" spans="1:171">
      <c r="A733" s="81">
        <v>21007</v>
      </c>
      <c r="B733" s="82" t="s">
        <v>652</v>
      </c>
      <c r="C733" s="83">
        <f>SUM(C734:C736)</f>
        <v>676</v>
      </c>
      <c r="D733" s="83">
        <f>SUM(D734:D736)</f>
        <v>660</v>
      </c>
      <c r="E733" s="84">
        <f t="shared" si="53"/>
        <v>0.976331360946746</v>
      </c>
      <c r="FG733" s="92"/>
      <c r="FH733" s="92"/>
      <c r="FI733" s="92"/>
      <c r="FJ733" s="92"/>
      <c r="FK733" s="92"/>
      <c r="FL733" s="92"/>
      <c r="FM733" s="92"/>
      <c r="FN733" s="92"/>
      <c r="FO733" s="92"/>
    </row>
    <row r="734" s="57" customFormat="1" ht="15" spans="1:171">
      <c r="A734" s="85">
        <v>2100716</v>
      </c>
      <c r="B734" s="99" t="s">
        <v>653</v>
      </c>
      <c r="C734" s="87">
        <v>0</v>
      </c>
      <c r="D734" s="87">
        <v>0</v>
      </c>
      <c r="E734" s="88"/>
      <c r="FG734" s="92"/>
      <c r="FH734" s="92"/>
      <c r="FI734" s="92"/>
      <c r="FJ734" s="92"/>
      <c r="FK734" s="92"/>
      <c r="FL734" s="92"/>
      <c r="FM734" s="92"/>
      <c r="FN734" s="92"/>
      <c r="FO734" s="92"/>
    </row>
    <row r="735" s="57" customFormat="1" ht="15" spans="1:171">
      <c r="A735" s="85">
        <v>2100717</v>
      </c>
      <c r="B735" s="99" t="s">
        <v>654</v>
      </c>
      <c r="C735" s="87">
        <v>553</v>
      </c>
      <c r="D735" s="87">
        <v>560</v>
      </c>
      <c r="E735" s="88">
        <f t="shared" ref="E735:E740" si="54">SUM(D735/C735)</f>
        <v>1.0126582278481</v>
      </c>
      <c r="FG735" s="92"/>
      <c r="FH735" s="92"/>
      <c r="FI735" s="92"/>
      <c r="FJ735" s="92"/>
      <c r="FK735" s="92"/>
      <c r="FL735" s="92"/>
      <c r="FM735" s="92"/>
      <c r="FN735" s="92"/>
      <c r="FO735" s="92"/>
    </row>
    <row r="736" s="57" customFormat="1" ht="15" spans="1:171">
      <c r="A736" s="85">
        <v>2100799</v>
      </c>
      <c r="B736" s="99" t="s">
        <v>655</v>
      </c>
      <c r="C736" s="87">
        <v>123</v>
      </c>
      <c r="D736" s="87">
        <v>100</v>
      </c>
      <c r="E736" s="88">
        <f t="shared" si="54"/>
        <v>0.813008130081301</v>
      </c>
      <c r="FG736" s="92"/>
      <c r="FH736" s="92"/>
      <c r="FI736" s="92"/>
      <c r="FJ736" s="92"/>
      <c r="FK736" s="92"/>
      <c r="FL736" s="92"/>
      <c r="FM736" s="92"/>
      <c r="FN736" s="92"/>
      <c r="FO736" s="92"/>
    </row>
    <row r="737" s="57" customFormat="1" ht="15" spans="1:171">
      <c r="A737" s="81">
        <v>21011</v>
      </c>
      <c r="B737" s="82" t="s">
        <v>656</v>
      </c>
      <c r="C737" s="83">
        <f>SUM(C738:C741)</f>
        <v>3266</v>
      </c>
      <c r="D737" s="83">
        <f>SUM(D738:D741)</f>
        <v>3640</v>
      </c>
      <c r="E737" s="84">
        <f t="shared" si="54"/>
        <v>1.11451316595224</v>
      </c>
      <c r="FG737" s="92"/>
      <c r="FH737" s="92"/>
      <c r="FI737" s="92"/>
      <c r="FJ737" s="92"/>
      <c r="FK737" s="92"/>
      <c r="FL737" s="92"/>
      <c r="FM737" s="92"/>
      <c r="FN737" s="92"/>
      <c r="FO737" s="92"/>
    </row>
    <row r="738" s="57" customFormat="1" ht="15" spans="1:171">
      <c r="A738" s="85">
        <v>2101101</v>
      </c>
      <c r="B738" s="99" t="s">
        <v>657</v>
      </c>
      <c r="C738" s="87">
        <v>1533</v>
      </c>
      <c r="D738" s="87">
        <v>1710</v>
      </c>
      <c r="E738" s="88">
        <f t="shared" si="54"/>
        <v>1.11545988258317</v>
      </c>
      <c r="FG738" s="92"/>
      <c r="FH738" s="92"/>
      <c r="FI738" s="92"/>
      <c r="FJ738" s="92"/>
      <c r="FK738" s="92"/>
      <c r="FL738" s="92"/>
      <c r="FM738" s="92"/>
      <c r="FN738" s="92"/>
      <c r="FO738" s="92"/>
    </row>
    <row r="739" s="57" customFormat="1" ht="15" spans="1:171">
      <c r="A739" s="85">
        <v>2101102</v>
      </c>
      <c r="B739" s="99" t="s">
        <v>658</v>
      </c>
      <c r="C739" s="87">
        <v>1705</v>
      </c>
      <c r="D739" s="87">
        <v>1900</v>
      </c>
      <c r="E739" s="88">
        <f t="shared" si="54"/>
        <v>1.11436950146628</v>
      </c>
      <c r="FG739" s="92"/>
      <c r="FH739" s="92"/>
      <c r="FI739" s="92"/>
      <c r="FJ739" s="92"/>
      <c r="FK739" s="92"/>
      <c r="FL739" s="92"/>
      <c r="FM739" s="92"/>
      <c r="FN739" s="92"/>
      <c r="FO739" s="92"/>
    </row>
    <row r="740" s="57" customFormat="1" ht="15" spans="1:171">
      <c r="A740" s="85">
        <v>2101103</v>
      </c>
      <c r="B740" s="99" t="s">
        <v>659</v>
      </c>
      <c r="C740" s="87">
        <v>28</v>
      </c>
      <c r="D740" s="87">
        <v>30</v>
      </c>
      <c r="E740" s="88">
        <f t="shared" si="54"/>
        <v>1.07142857142857</v>
      </c>
      <c r="FG740" s="92"/>
      <c r="FH740" s="92"/>
      <c r="FI740" s="92"/>
      <c r="FJ740" s="92"/>
      <c r="FK740" s="92"/>
      <c r="FL740" s="92"/>
      <c r="FM740" s="92"/>
      <c r="FN740" s="92"/>
      <c r="FO740" s="92"/>
    </row>
    <row r="741" s="57" customFormat="1" ht="15" spans="1:171">
      <c r="A741" s="85">
        <v>2101199</v>
      </c>
      <c r="B741" s="99" t="s">
        <v>660</v>
      </c>
      <c r="C741" s="87">
        <v>0</v>
      </c>
      <c r="D741" s="87">
        <v>0</v>
      </c>
      <c r="E741" s="88"/>
      <c r="FG741" s="92"/>
      <c r="FH741" s="92"/>
      <c r="FI741" s="92"/>
      <c r="FJ741" s="92"/>
      <c r="FK741" s="92"/>
      <c r="FL741" s="92"/>
      <c r="FM741" s="92"/>
      <c r="FN741" s="92"/>
      <c r="FO741" s="92"/>
    </row>
    <row r="742" s="57" customFormat="1" ht="15" spans="1:171">
      <c r="A742" s="81">
        <v>21012</v>
      </c>
      <c r="B742" s="82" t="s">
        <v>661</v>
      </c>
      <c r="C742" s="83">
        <f>SUM(C743:C745)</f>
        <v>678</v>
      </c>
      <c r="D742" s="83">
        <f>SUM(D743:D745)</f>
        <v>728</v>
      </c>
      <c r="E742" s="84">
        <f t="shared" ref="E742:E747" si="55">SUM(D742/C742)</f>
        <v>1.07374631268437</v>
      </c>
      <c r="FG742" s="92"/>
      <c r="FH742" s="92"/>
      <c r="FI742" s="92"/>
      <c r="FJ742" s="92"/>
      <c r="FK742" s="92"/>
      <c r="FL742" s="92"/>
      <c r="FM742" s="92"/>
      <c r="FN742" s="92"/>
      <c r="FO742" s="92"/>
    </row>
    <row r="743" s="57" customFormat="1" ht="15" spans="1:171">
      <c r="A743" s="85">
        <v>2101201</v>
      </c>
      <c r="B743" s="99" t="s">
        <v>662</v>
      </c>
      <c r="C743" s="87">
        <v>0</v>
      </c>
      <c r="D743" s="87">
        <v>0</v>
      </c>
      <c r="E743" s="88"/>
      <c r="FG743" s="92"/>
      <c r="FH743" s="92"/>
      <c r="FI743" s="92"/>
      <c r="FJ743" s="92"/>
      <c r="FK743" s="92"/>
      <c r="FL743" s="92"/>
      <c r="FM743" s="92"/>
      <c r="FN743" s="92"/>
      <c r="FO743" s="92"/>
    </row>
    <row r="744" s="57" customFormat="1" ht="15" spans="1:171">
      <c r="A744" s="85">
        <v>2101202</v>
      </c>
      <c r="B744" s="99" t="s">
        <v>663</v>
      </c>
      <c r="C744" s="87">
        <v>678</v>
      </c>
      <c r="D744" s="87">
        <v>728</v>
      </c>
      <c r="E744" s="88">
        <f t="shared" si="55"/>
        <v>1.07374631268437</v>
      </c>
      <c r="FG744" s="92"/>
      <c r="FH744" s="92"/>
      <c r="FI744" s="92"/>
      <c r="FJ744" s="92"/>
      <c r="FK744" s="92"/>
      <c r="FL744" s="92"/>
      <c r="FM744" s="92"/>
      <c r="FN744" s="92"/>
      <c r="FO744" s="92"/>
    </row>
    <row r="745" s="57" customFormat="1" ht="15" spans="1:171">
      <c r="A745" s="85">
        <v>2101299</v>
      </c>
      <c r="B745" s="99" t="s">
        <v>664</v>
      </c>
      <c r="C745" s="87">
        <v>0</v>
      </c>
      <c r="D745" s="87">
        <v>0</v>
      </c>
      <c r="E745" s="88"/>
      <c r="FG745" s="92"/>
      <c r="FH745" s="92"/>
      <c r="FI745" s="92"/>
      <c r="FJ745" s="92"/>
      <c r="FK745" s="92"/>
      <c r="FL745" s="92"/>
      <c r="FM745" s="92"/>
      <c r="FN745" s="92"/>
      <c r="FO745" s="92"/>
    </row>
    <row r="746" s="57" customFormat="1" ht="15" spans="1:171">
      <c r="A746" s="81">
        <v>21013</v>
      </c>
      <c r="B746" s="82" t="s">
        <v>665</v>
      </c>
      <c r="C746" s="83">
        <f>SUM(C747:C749)</f>
        <v>699</v>
      </c>
      <c r="D746" s="83">
        <f>SUM(D747:D749)</f>
        <v>720</v>
      </c>
      <c r="E746" s="84">
        <f t="shared" si="55"/>
        <v>1.03004291845494</v>
      </c>
      <c r="FG746" s="92"/>
      <c r="FH746" s="92"/>
      <c r="FI746" s="92"/>
      <c r="FJ746" s="92"/>
      <c r="FK746" s="92"/>
      <c r="FL746" s="92"/>
      <c r="FM746" s="92"/>
      <c r="FN746" s="92"/>
      <c r="FO746" s="92"/>
    </row>
    <row r="747" s="57" customFormat="1" ht="15" spans="1:171">
      <c r="A747" s="85">
        <v>2101301</v>
      </c>
      <c r="B747" s="99" t="s">
        <v>666</v>
      </c>
      <c r="C747" s="87">
        <v>678</v>
      </c>
      <c r="D747" s="87">
        <v>700</v>
      </c>
      <c r="E747" s="88">
        <f t="shared" si="55"/>
        <v>1.03244837758112</v>
      </c>
      <c r="FG747" s="92"/>
      <c r="FH747" s="92"/>
      <c r="FI747" s="92"/>
      <c r="FJ747" s="92"/>
      <c r="FK747" s="92"/>
      <c r="FL747" s="92"/>
      <c r="FM747" s="92"/>
      <c r="FN747" s="92"/>
      <c r="FO747" s="92"/>
    </row>
    <row r="748" s="57" customFormat="1" ht="15" spans="1:171">
      <c r="A748" s="85">
        <v>2101302</v>
      </c>
      <c r="B748" s="99" t="s">
        <v>667</v>
      </c>
      <c r="C748" s="87">
        <v>0</v>
      </c>
      <c r="D748" s="87">
        <v>0</v>
      </c>
      <c r="E748" s="88"/>
      <c r="FG748" s="92"/>
      <c r="FH748" s="92"/>
      <c r="FI748" s="92"/>
      <c r="FJ748" s="92"/>
      <c r="FK748" s="92"/>
      <c r="FL748" s="92"/>
      <c r="FM748" s="92"/>
      <c r="FN748" s="92"/>
      <c r="FO748" s="92"/>
    </row>
    <row r="749" s="57" customFormat="1" ht="15" spans="1:171">
      <c r="A749" s="85">
        <v>2101399</v>
      </c>
      <c r="B749" s="99" t="s">
        <v>668</v>
      </c>
      <c r="C749" s="87">
        <v>21</v>
      </c>
      <c r="D749" s="87">
        <v>20</v>
      </c>
      <c r="E749" s="88">
        <f t="shared" ref="E749:E751" si="56">SUM(D749/C749)</f>
        <v>0.952380952380952</v>
      </c>
      <c r="FG749" s="92"/>
      <c r="FH749" s="92"/>
      <c r="FI749" s="92"/>
      <c r="FJ749" s="92"/>
      <c r="FK749" s="92"/>
      <c r="FL749" s="92"/>
      <c r="FM749" s="92"/>
      <c r="FN749" s="92"/>
      <c r="FO749" s="92"/>
    </row>
    <row r="750" s="57" customFormat="1" ht="15" spans="1:171">
      <c r="A750" s="81">
        <v>21014</v>
      </c>
      <c r="B750" s="82" t="s">
        <v>669</v>
      </c>
      <c r="C750" s="83">
        <f>SUM(C751:C752)</f>
        <v>51</v>
      </c>
      <c r="D750" s="83">
        <f>SUM(D751:D752)</f>
        <v>50</v>
      </c>
      <c r="E750" s="84">
        <f t="shared" si="56"/>
        <v>0.980392156862745</v>
      </c>
      <c r="FG750" s="92"/>
      <c r="FH750" s="92"/>
      <c r="FI750" s="92"/>
      <c r="FJ750" s="92"/>
      <c r="FK750" s="92"/>
      <c r="FL750" s="92"/>
      <c r="FM750" s="92"/>
      <c r="FN750" s="92"/>
      <c r="FO750" s="92"/>
    </row>
    <row r="751" s="57" customFormat="1" ht="15" spans="1:171">
      <c r="A751" s="85">
        <v>2101401</v>
      </c>
      <c r="B751" s="99" t="s">
        <v>670</v>
      </c>
      <c r="C751" s="87">
        <v>51</v>
      </c>
      <c r="D751" s="87">
        <v>50</v>
      </c>
      <c r="E751" s="88">
        <f t="shared" si="56"/>
        <v>0.980392156862745</v>
      </c>
      <c r="FG751" s="92"/>
      <c r="FH751" s="92"/>
      <c r="FI751" s="92"/>
      <c r="FJ751" s="92"/>
      <c r="FK751" s="92"/>
      <c r="FL751" s="92"/>
      <c r="FM751" s="92"/>
      <c r="FN751" s="92"/>
      <c r="FO751" s="92"/>
    </row>
    <row r="752" s="57" customFormat="1" ht="15" spans="1:171">
      <c r="A752" s="85">
        <v>2101499</v>
      </c>
      <c r="B752" s="99" t="s">
        <v>671</v>
      </c>
      <c r="C752" s="87">
        <v>0</v>
      </c>
      <c r="D752" s="87">
        <v>0</v>
      </c>
      <c r="E752" s="88"/>
      <c r="FG752" s="92"/>
      <c r="FH752" s="92"/>
      <c r="FI752" s="92"/>
      <c r="FJ752" s="92"/>
      <c r="FK752" s="92"/>
      <c r="FL752" s="92"/>
      <c r="FM752" s="92"/>
      <c r="FN752" s="92"/>
      <c r="FO752" s="92"/>
    </row>
    <row r="753" s="57" customFormat="1" ht="15" spans="1:171">
      <c r="A753" s="81">
        <v>21015</v>
      </c>
      <c r="B753" s="82" t="s">
        <v>672</v>
      </c>
      <c r="C753" s="83">
        <f>SUM(C754:C761)</f>
        <v>367</v>
      </c>
      <c r="D753" s="83">
        <f>SUM(D754:D761)</f>
        <v>381</v>
      </c>
      <c r="E753" s="84">
        <f t="shared" ref="E753:E755" si="57">SUM(D753/C753)</f>
        <v>1.03814713896458</v>
      </c>
      <c r="FG753" s="92"/>
      <c r="FH753" s="92"/>
      <c r="FI753" s="92"/>
      <c r="FJ753" s="92"/>
      <c r="FK753" s="92"/>
      <c r="FL753" s="92"/>
      <c r="FM753" s="92"/>
      <c r="FN753" s="92"/>
      <c r="FO753" s="92"/>
    </row>
    <row r="754" s="57" customFormat="1" ht="15" spans="1:171">
      <c r="A754" s="85">
        <v>2101501</v>
      </c>
      <c r="B754" s="99" t="s">
        <v>151</v>
      </c>
      <c r="C754" s="87">
        <v>314</v>
      </c>
      <c r="D754" s="87">
        <v>330</v>
      </c>
      <c r="E754" s="88">
        <f t="shared" si="57"/>
        <v>1.05095541401274</v>
      </c>
      <c r="FG754" s="92"/>
      <c r="FH754" s="92"/>
      <c r="FI754" s="92"/>
      <c r="FJ754" s="92"/>
      <c r="FK754" s="92"/>
      <c r="FL754" s="92"/>
      <c r="FM754" s="92"/>
      <c r="FN754" s="92"/>
      <c r="FO754" s="92"/>
    </row>
    <row r="755" s="57" customFormat="1" ht="15" spans="1:171">
      <c r="A755" s="85">
        <v>2101502</v>
      </c>
      <c r="B755" s="99" t="s">
        <v>152</v>
      </c>
      <c r="C755" s="87">
        <v>27</v>
      </c>
      <c r="D755" s="87">
        <v>25</v>
      </c>
      <c r="E755" s="88">
        <f t="shared" si="57"/>
        <v>0.925925925925926</v>
      </c>
      <c r="FG755" s="92"/>
      <c r="FH755" s="92"/>
      <c r="FI755" s="92"/>
      <c r="FJ755" s="92"/>
      <c r="FK755" s="92"/>
      <c r="FL755" s="92"/>
      <c r="FM755" s="92"/>
      <c r="FN755" s="92"/>
      <c r="FO755" s="92"/>
    </row>
    <row r="756" s="57" customFormat="1" ht="15" spans="1:171">
      <c r="A756" s="85">
        <v>2101503</v>
      </c>
      <c r="B756" s="99" t="s">
        <v>153</v>
      </c>
      <c r="C756" s="87">
        <v>0</v>
      </c>
      <c r="D756" s="87">
        <v>0</v>
      </c>
      <c r="E756" s="88"/>
      <c r="FG756" s="92"/>
      <c r="FH756" s="92"/>
      <c r="FI756" s="92"/>
      <c r="FJ756" s="92"/>
      <c r="FK756" s="92"/>
      <c r="FL756" s="92"/>
      <c r="FM756" s="92"/>
      <c r="FN756" s="92"/>
      <c r="FO756" s="92"/>
    </row>
    <row r="757" s="57" customFormat="1" ht="15" spans="1:171">
      <c r="A757" s="85">
        <v>2101504</v>
      </c>
      <c r="B757" s="99" t="s">
        <v>191</v>
      </c>
      <c r="C757" s="87">
        <v>0</v>
      </c>
      <c r="D757" s="87">
        <v>0</v>
      </c>
      <c r="E757" s="88"/>
      <c r="FG757" s="92"/>
      <c r="FH757" s="92"/>
      <c r="FI757" s="92"/>
      <c r="FJ757" s="92"/>
      <c r="FK757" s="92"/>
      <c r="FL757" s="92"/>
      <c r="FM757" s="92"/>
      <c r="FN757" s="92"/>
      <c r="FO757" s="92"/>
    </row>
    <row r="758" s="57" customFormat="1" ht="15" spans="1:171">
      <c r="A758" s="85">
        <v>2101505</v>
      </c>
      <c r="B758" s="99" t="s">
        <v>673</v>
      </c>
      <c r="C758" s="87">
        <v>0</v>
      </c>
      <c r="D758" s="87">
        <v>0</v>
      </c>
      <c r="E758" s="88"/>
      <c r="FG758" s="92"/>
      <c r="FH758" s="92"/>
      <c r="FI758" s="92"/>
      <c r="FJ758" s="92"/>
      <c r="FK758" s="92"/>
      <c r="FL758" s="92"/>
      <c r="FM758" s="92"/>
      <c r="FN758" s="92"/>
      <c r="FO758" s="92"/>
    </row>
    <row r="759" s="57" customFormat="1" ht="15" spans="1:171">
      <c r="A759" s="85">
        <v>2101506</v>
      </c>
      <c r="B759" s="99" t="s">
        <v>674</v>
      </c>
      <c r="C759" s="87">
        <v>0</v>
      </c>
      <c r="D759" s="87">
        <v>0</v>
      </c>
      <c r="E759" s="88"/>
      <c r="FG759" s="92"/>
      <c r="FH759" s="92"/>
      <c r="FI759" s="92"/>
      <c r="FJ759" s="92"/>
      <c r="FK759" s="92"/>
      <c r="FL759" s="92"/>
      <c r="FM759" s="92"/>
      <c r="FN759" s="92"/>
      <c r="FO759" s="92"/>
    </row>
    <row r="760" s="57" customFormat="1" ht="15" spans="1:171">
      <c r="A760" s="85">
        <v>2101550</v>
      </c>
      <c r="B760" s="99" t="s">
        <v>160</v>
      </c>
      <c r="C760" s="87">
        <v>0</v>
      </c>
      <c r="D760" s="87">
        <v>0</v>
      </c>
      <c r="E760" s="88"/>
      <c r="FG760" s="92"/>
      <c r="FH760" s="92"/>
      <c r="FI760" s="92"/>
      <c r="FJ760" s="92"/>
      <c r="FK760" s="92"/>
      <c r="FL760" s="92"/>
      <c r="FM760" s="92"/>
      <c r="FN760" s="92"/>
      <c r="FO760" s="92"/>
    </row>
    <row r="761" s="57" customFormat="1" ht="15" spans="1:171">
      <c r="A761" s="85">
        <v>2101599</v>
      </c>
      <c r="B761" s="99" t="s">
        <v>675</v>
      </c>
      <c r="C761" s="87">
        <v>26</v>
      </c>
      <c r="D761" s="87">
        <v>26</v>
      </c>
      <c r="E761" s="88">
        <f>SUM(D761/C761)</f>
        <v>1</v>
      </c>
      <c r="FG761" s="92"/>
      <c r="FH761" s="92"/>
      <c r="FI761" s="92"/>
      <c r="FJ761" s="92"/>
      <c r="FK761" s="92"/>
      <c r="FL761" s="92"/>
      <c r="FM761" s="92"/>
      <c r="FN761" s="92"/>
      <c r="FO761" s="92"/>
    </row>
    <row r="762" s="57" customFormat="1" ht="15" spans="1:171">
      <c r="A762" s="81">
        <v>21017</v>
      </c>
      <c r="B762" s="82" t="s">
        <v>676</v>
      </c>
      <c r="C762" s="83">
        <f>SUM(C763:C768)</f>
        <v>0</v>
      </c>
      <c r="D762" s="83">
        <f>SUM(D763:D768)</f>
        <v>0</v>
      </c>
      <c r="E762" s="84"/>
      <c r="FG762" s="92"/>
      <c r="FH762" s="92"/>
      <c r="FI762" s="92"/>
      <c r="FJ762" s="92"/>
      <c r="FK762" s="92"/>
      <c r="FL762" s="92"/>
      <c r="FM762" s="92"/>
      <c r="FN762" s="92"/>
      <c r="FO762" s="92"/>
    </row>
    <row r="763" s="57" customFormat="1" ht="15" spans="1:171">
      <c r="A763" s="85">
        <v>2101701</v>
      </c>
      <c r="B763" s="99" t="s">
        <v>151</v>
      </c>
      <c r="C763" s="87">
        <v>0</v>
      </c>
      <c r="D763" s="87">
        <v>0</v>
      </c>
      <c r="E763" s="88"/>
      <c r="FG763" s="92"/>
      <c r="FH763" s="92"/>
      <c r="FI763" s="92"/>
      <c r="FJ763" s="92"/>
      <c r="FK763" s="92"/>
      <c r="FL763" s="92"/>
      <c r="FM763" s="92"/>
      <c r="FN763" s="92"/>
      <c r="FO763" s="92"/>
    </row>
    <row r="764" s="57" customFormat="1" ht="15" spans="1:171">
      <c r="A764" s="85">
        <v>2101702</v>
      </c>
      <c r="B764" s="99" t="s">
        <v>152</v>
      </c>
      <c r="C764" s="87">
        <v>0</v>
      </c>
      <c r="D764" s="87">
        <v>0</v>
      </c>
      <c r="E764" s="88"/>
      <c r="FG764" s="92"/>
      <c r="FH764" s="92"/>
      <c r="FI764" s="92"/>
      <c r="FJ764" s="92"/>
      <c r="FK764" s="92"/>
      <c r="FL764" s="92"/>
      <c r="FM764" s="92"/>
      <c r="FN764" s="92"/>
      <c r="FO764" s="92"/>
    </row>
    <row r="765" s="57" customFormat="1" ht="15" spans="1:171">
      <c r="A765" s="85">
        <v>2101703</v>
      </c>
      <c r="B765" s="99" t="s">
        <v>153</v>
      </c>
      <c r="C765" s="87">
        <v>0</v>
      </c>
      <c r="D765" s="87">
        <v>0</v>
      </c>
      <c r="E765" s="88"/>
      <c r="FG765" s="92"/>
      <c r="FH765" s="92"/>
      <c r="FI765" s="92"/>
      <c r="FJ765" s="92"/>
      <c r="FK765" s="92"/>
      <c r="FL765" s="92"/>
      <c r="FM765" s="92"/>
      <c r="FN765" s="92"/>
      <c r="FO765" s="92"/>
    </row>
    <row r="766" s="57" customFormat="1" ht="15" spans="1:171">
      <c r="A766" s="85">
        <v>2101704</v>
      </c>
      <c r="B766" s="99" t="s">
        <v>677</v>
      </c>
      <c r="C766" s="87">
        <v>0</v>
      </c>
      <c r="D766" s="87">
        <v>0</v>
      </c>
      <c r="E766" s="88"/>
      <c r="FG766" s="92"/>
      <c r="FH766" s="92"/>
      <c r="FI766" s="92"/>
      <c r="FJ766" s="92"/>
      <c r="FK766" s="92"/>
      <c r="FL766" s="92"/>
      <c r="FM766" s="92"/>
      <c r="FN766" s="92"/>
      <c r="FO766" s="92"/>
    </row>
    <row r="767" s="57" customFormat="1" ht="15" spans="1:171">
      <c r="A767" s="85">
        <v>2101750</v>
      </c>
      <c r="B767" s="99" t="s">
        <v>160</v>
      </c>
      <c r="C767" s="87"/>
      <c r="D767" s="87"/>
      <c r="E767" s="88"/>
      <c r="FG767" s="92"/>
      <c r="FH767" s="92"/>
      <c r="FI767" s="92"/>
      <c r="FJ767" s="92"/>
      <c r="FK767" s="92"/>
      <c r="FL767" s="92"/>
      <c r="FM767" s="92"/>
      <c r="FN767" s="92"/>
      <c r="FO767" s="92"/>
    </row>
    <row r="768" s="57" customFormat="1" ht="15" spans="1:171">
      <c r="A768" s="85">
        <v>2101799</v>
      </c>
      <c r="B768" s="99" t="s">
        <v>678</v>
      </c>
      <c r="C768" s="87">
        <v>0</v>
      </c>
      <c r="D768" s="87">
        <v>0</v>
      </c>
      <c r="E768" s="88"/>
      <c r="FG768" s="92"/>
      <c r="FH768" s="92"/>
      <c r="FI768" s="92"/>
      <c r="FJ768" s="92"/>
      <c r="FK768" s="92"/>
      <c r="FL768" s="92"/>
      <c r="FM768" s="92"/>
      <c r="FN768" s="92"/>
      <c r="FO768" s="92"/>
    </row>
    <row r="769" s="57" customFormat="1" ht="15" spans="1:171">
      <c r="A769" s="81">
        <v>21018</v>
      </c>
      <c r="B769" s="82" t="s">
        <v>679</v>
      </c>
      <c r="C769" s="83">
        <v>0</v>
      </c>
      <c r="D769" s="94">
        <v>0</v>
      </c>
      <c r="E769" s="84"/>
      <c r="FG769" s="92"/>
      <c r="FH769" s="92"/>
      <c r="FI769" s="92"/>
      <c r="FJ769" s="92"/>
      <c r="FK769" s="92"/>
      <c r="FL769" s="92"/>
      <c r="FM769" s="92"/>
      <c r="FN769" s="92"/>
      <c r="FO769" s="92"/>
    </row>
    <row r="770" s="57" customFormat="1" ht="15" spans="1:171">
      <c r="A770" s="85">
        <v>2101801</v>
      </c>
      <c r="B770" s="99" t="s">
        <v>151</v>
      </c>
      <c r="C770" s="87">
        <v>0</v>
      </c>
      <c r="D770" s="87">
        <v>0</v>
      </c>
      <c r="E770" s="88"/>
      <c r="FG770" s="92"/>
      <c r="FH770" s="92"/>
      <c r="FI770" s="92"/>
      <c r="FJ770" s="92"/>
      <c r="FK770" s="92"/>
      <c r="FL770" s="92"/>
      <c r="FM770" s="92"/>
      <c r="FN770" s="92"/>
      <c r="FO770" s="92"/>
    </row>
    <row r="771" s="57" customFormat="1" ht="15" spans="1:171">
      <c r="A771" s="85">
        <v>2101802</v>
      </c>
      <c r="B771" s="99" t="s">
        <v>152</v>
      </c>
      <c r="C771" s="87">
        <v>0</v>
      </c>
      <c r="D771" s="87">
        <v>0</v>
      </c>
      <c r="E771" s="88"/>
      <c r="FG771" s="92"/>
      <c r="FH771" s="92"/>
      <c r="FI771" s="92"/>
      <c r="FJ771" s="92"/>
      <c r="FK771" s="92"/>
      <c r="FL771" s="92"/>
      <c r="FM771" s="92"/>
      <c r="FN771" s="92"/>
      <c r="FO771" s="92"/>
    </row>
    <row r="772" s="57" customFormat="1" ht="15" spans="1:171">
      <c r="A772" s="85">
        <v>2101803</v>
      </c>
      <c r="B772" s="99" t="s">
        <v>153</v>
      </c>
      <c r="C772" s="87">
        <v>0</v>
      </c>
      <c r="D772" s="87">
        <v>0</v>
      </c>
      <c r="E772" s="88"/>
      <c r="FG772" s="92"/>
      <c r="FH772" s="92"/>
      <c r="FI772" s="92"/>
      <c r="FJ772" s="92"/>
      <c r="FK772" s="92"/>
      <c r="FL772" s="92"/>
      <c r="FM772" s="92"/>
      <c r="FN772" s="92"/>
      <c r="FO772" s="92"/>
    </row>
    <row r="773" s="57" customFormat="1" ht="15" spans="1:171">
      <c r="A773" s="85">
        <v>2101899</v>
      </c>
      <c r="B773" s="99" t="s">
        <v>680</v>
      </c>
      <c r="C773" s="87">
        <v>0</v>
      </c>
      <c r="D773" s="87">
        <v>0</v>
      </c>
      <c r="E773" s="88"/>
      <c r="FG773" s="92"/>
      <c r="FH773" s="92"/>
      <c r="FI773" s="92"/>
      <c r="FJ773" s="92"/>
      <c r="FK773" s="92"/>
      <c r="FL773" s="92"/>
      <c r="FM773" s="92"/>
      <c r="FN773" s="92"/>
      <c r="FO773" s="92"/>
    </row>
    <row r="774" s="57" customFormat="1" ht="15" spans="1:171">
      <c r="A774" s="81">
        <v>21019</v>
      </c>
      <c r="B774" s="82" t="s">
        <v>681</v>
      </c>
      <c r="C774" s="83">
        <v>0</v>
      </c>
      <c r="D774" s="94">
        <v>0</v>
      </c>
      <c r="E774" s="84"/>
      <c r="FG774" s="92"/>
      <c r="FH774" s="92"/>
      <c r="FI774" s="92"/>
      <c r="FJ774" s="92"/>
      <c r="FK774" s="92"/>
      <c r="FL774" s="92"/>
      <c r="FM774" s="92"/>
      <c r="FN774" s="92"/>
      <c r="FO774" s="92"/>
    </row>
    <row r="775" s="57" customFormat="1" ht="15" spans="1:171">
      <c r="A775" s="85">
        <v>2101901</v>
      </c>
      <c r="B775" s="99" t="s">
        <v>682</v>
      </c>
      <c r="C775" s="87"/>
      <c r="D775" s="87"/>
      <c r="E775" s="88"/>
      <c r="FG775" s="92"/>
      <c r="FH775" s="92"/>
      <c r="FI775" s="92"/>
      <c r="FJ775" s="92"/>
      <c r="FK775" s="92"/>
      <c r="FL775" s="92"/>
      <c r="FM775" s="92"/>
      <c r="FN775" s="92"/>
      <c r="FO775" s="92"/>
    </row>
    <row r="776" s="57" customFormat="1" ht="15" spans="1:171">
      <c r="A776" s="85">
        <v>2101999</v>
      </c>
      <c r="B776" s="99" t="s">
        <v>683</v>
      </c>
      <c r="C776" s="87"/>
      <c r="D776" s="87"/>
      <c r="E776" s="88"/>
      <c r="FG776" s="92"/>
      <c r="FH776" s="92"/>
      <c r="FI776" s="92"/>
      <c r="FJ776" s="92"/>
      <c r="FK776" s="92"/>
      <c r="FL776" s="92"/>
      <c r="FM776" s="92"/>
      <c r="FN776" s="92"/>
      <c r="FO776" s="92"/>
    </row>
    <row r="777" s="57" customFormat="1" ht="15" spans="1:171">
      <c r="A777" s="81">
        <v>21099</v>
      </c>
      <c r="B777" s="100" t="s">
        <v>684</v>
      </c>
      <c r="C777" s="83">
        <f>SUM(C778)</f>
        <v>2252</v>
      </c>
      <c r="D777" s="83">
        <f>SUM(D778)</f>
        <v>1868</v>
      </c>
      <c r="E777" s="84">
        <f t="shared" ref="E777:E782" si="58">SUM(D777/C777)</f>
        <v>0.829484902309059</v>
      </c>
      <c r="FG777" s="92"/>
      <c r="FH777" s="92"/>
      <c r="FI777" s="92"/>
      <c r="FJ777" s="92"/>
      <c r="FK777" s="92"/>
      <c r="FL777" s="92"/>
      <c r="FM777" s="92"/>
      <c r="FN777" s="92"/>
      <c r="FO777" s="92"/>
    </row>
    <row r="778" s="57" customFormat="1" ht="15" spans="1:171">
      <c r="A778" s="85">
        <v>2109999</v>
      </c>
      <c r="B778" s="99" t="s">
        <v>684</v>
      </c>
      <c r="C778" s="87">
        <v>2252</v>
      </c>
      <c r="D778" s="87">
        <v>1868</v>
      </c>
      <c r="E778" s="88">
        <f t="shared" si="58"/>
        <v>0.829484902309059</v>
      </c>
      <c r="FG778" s="92"/>
      <c r="FH778" s="92"/>
      <c r="FI778" s="92"/>
      <c r="FJ778" s="92"/>
      <c r="FK778" s="92"/>
      <c r="FL778" s="92"/>
      <c r="FM778" s="92"/>
      <c r="FN778" s="92"/>
      <c r="FO778" s="92"/>
    </row>
    <row r="779" s="57" customFormat="1" ht="15" spans="1:171">
      <c r="A779" s="77">
        <v>211</v>
      </c>
      <c r="B779" s="78" t="s">
        <v>685</v>
      </c>
      <c r="C779" s="79">
        <f>C780+C790+C794+C803+C810+C817+C820+C823+C825+C827+C833+C836+C838+C849</f>
        <v>7365</v>
      </c>
      <c r="D779" s="79">
        <f>D780+D790+D794+D803+D810+D817+D820+D823+D825+D827+D833+D836+D838+D849</f>
        <v>7824</v>
      </c>
      <c r="E779" s="80">
        <f t="shared" si="58"/>
        <v>1.06232179226069</v>
      </c>
      <c r="FG779" s="92"/>
      <c r="FH779" s="92"/>
      <c r="FI779" s="92"/>
      <c r="FJ779" s="92"/>
      <c r="FK779" s="92"/>
      <c r="FL779" s="92"/>
      <c r="FM779" s="92"/>
      <c r="FN779" s="92"/>
      <c r="FO779" s="92"/>
    </row>
    <row r="780" s="57" customFormat="1" ht="15" spans="1:171">
      <c r="A780" s="81">
        <v>21101</v>
      </c>
      <c r="B780" s="82" t="s">
        <v>686</v>
      </c>
      <c r="C780" s="83">
        <f>SUM(C781:C789)</f>
        <v>394</v>
      </c>
      <c r="D780" s="83">
        <f>SUM(D781:D789)</f>
        <v>379</v>
      </c>
      <c r="E780" s="84">
        <f t="shared" si="58"/>
        <v>0.961928934010152</v>
      </c>
      <c r="FG780" s="92"/>
      <c r="FH780" s="92"/>
      <c r="FI780" s="92"/>
      <c r="FJ780" s="92"/>
      <c r="FK780" s="92"/>
      <c r="FL780" s="92"/>
      <c r="FM780" s="92"/>
      <c r="FN780" s="92"/>
      <c r="FO780" s="92"/>
    </row>
    <row r="781" s="57" customFormat="1" ht="15" spans="1:171">
      <c r="A781" s="85">
        <v>2110101</v>
      </c>
      <c r="B781" s="99" t="s">
        <v>151</v>
      </c>
      <c r="C781" s="87">
        <v>60</v>
      </c>
      <c r="D781" s="87">
        <v>62</v>
      </c>
      <c r="E781" s="88">
        <f t="shared" si="58"/>
        <v>1.03333333333333</v>
      </c>
      <c r="FG781" s="92"/>
      <c r="FH781" s="92"/>
      <c r="FI781" s="92"/>
      <c r="FJ781" s="92"/>
      <c r="FK781" s="92"/>
      <c r="FL781" s="92"/>
      <c r="FM781" s="92"/>
      <c r="FN781" s="92"/>
      <c r="FO781" s="92"/>
    </row>
    <row r="782" s="57" customFormat="1" ht="15" spans="1:171">
      <c r="A782" s="85">
        <v>2110102</v>
      </c>
      <c r="B782" s="99" t="s">
        <v>152</v>
      </c>
      <c r="C782" s="87">
        <v>3</v>
      </c>
      <c r="D782" s="87">
        <v>5</v>
      </c>
      <c r="E782" s="88">
        <f t="shared" si="58"/>
        <v>1.66666666666667</v>
      </c>
      <c r="FG782" s="92"/>
      <c r="FH782" s="92"/>
      <c r="FI782" s="92"/>
      <c r="FJ782" s="92"/>
      <c r="FK782" s="92"/>
      <c r="FL782" s="92"/>
      <c r="FM782" s="92"/>
      <c r="FN782" s="92"/>
      <c r="FO782" s="92"/>
    </row>
    <row r="783" s="57" customFormat="1" ht="15" spans="1:171">
      <c r="A783" s="85">
        <v>2110103</v>
      </c>
      <c r="B783" s="99" t="s">
        <v>153</v>
      </c>
      <c r="C783" s="87">
        <v>0</v>
      </c>
      <c r="D783" s="87">
        <v>0</v>
      </c>
      <c r="E783" s="88"/>
      <c r="FG783" s="92"/>
      <c r="FH783" s="92"/>
      <c r="FI783" s="92"/>
      <c r="FJ783" s="92"/>
      <c r="FK783" s="92"/>
      <c r="FL783" s="92"/>
      <c r="FM783" s="92"/>
      <c r="FN783" s="92"/>
      <c r="FO783" s="92"/>
    </row>
    <row r="784" s="57" customFormat="1" ht="15" spans="1:171">
      <c r="A784" s="85">
        <v>2110104</v>
      </c>
      <c r="B784" s="99" t="s">
        <v>687</v>
      </c>
      <c r="C784" s="87">
        <v>2</v>
      </c>
      <c r="D784" s="87">
        <v>2</v>
      </c>
      <c r="E784" s="88">
        <f t="shared" ref="E784:E791" si="59">SUM(D784/C784)</f>
        <v>1</v>
      </c>
      <c r="FG784" s="92"/>
      <c r="FH784" s="92"/>
      <c r="FI784" s="92"/>
      <c r="FJ784" s="92"/>
      <c r="FK784" s="92"/>
      <c r="FL784" s="92"/>
      <c r="FM784" s="92"/>
      <c r="FN784" s="92"/>
      <c r="FO784" s="92"/>
    </row>
    <row r="785" s="57" customFormat="1" ht="15" spans="1:171">
      <c r="A785" s="85">
        <v>2110105</v>
      </c>
      <c r="B785" s="99" t="s">
        <v>688</v>
      </c>
      <c r="C785" s="87">
        <v>13</v>
      </c>
      <c r="D785" s="87">
        <v>10</v>
      </c>
      <c r="E785" s="88">
        <f t="shared" si="59"/>
        <v>0.769230769230769</v>
      </c>
      <c r="FG785" s="92"/>
      <c r="FH785" s="92"/>
      <c r="FI785" s="92"/>
      <c r="FJ785" s="92"/>
      <c r="FK785" s="92"/>
      <c r="FL785" s="92"/>
      <c r="FM785" s="92"/>
      <c r="FN785" s="92"/>
      <c r="FO785" s="92"/>
    </row>
    <row r="786" s="57" customFormat="1" ht="15" spans="1:171">
      <c r="A786" s="85">
        <v>2110106</v>
      </c>
      <c r="B786" s="99" t="s">
        <v>689</v>
      </c>
      <c r="C786" s="87">
        <v>0</v>
      </c>
      <c r="D786" s="87">
        <v>0</v>
      </c>
      <c r="E786" s="88"/>
      <c r="FG786" s="92"/>
      <c r="FH786" s="92"/>
      <c r="FI786" s="92"/>
      <c r="FJ786" s="92"/>
      <c r="FK786" s="92"/>
      <c r="FL786" s="92"/>
      <c r="FM786" s="92"/>
      <c r="FN786" s="92"/>
      <c r="FO786" s="92"/>
    </row>
    <row r="787" s="57" customFormat="1" ht="15" spans="1:171">
      <c r="A787" s="85">
        <v>2110107</v>
      </c>
      <c r="B787" s="99" t="s">
        <v>690</v>
      </c>
      <c r="C787" s="87">
        <v>0</v>
      </c>
      <c r="D787" s="87">
        <v>0</v>
      </c>
      <c r="E787" s="88"/>
      <c r="FG787" s="92"/>
      <c r="FH787" s="92"/>
      <c r="FI787" s="92"/>
      <c r="FJ787" s="92"/>
      <c r="FK787" s="92"/>
      <c r="FL787" s="92"/>
      <c r="FM787" s="92"/>
      <c r="FN787" s="92"/>
      <c r="FO787" s="92"/>
    </row>
    <row r="788" s="57" customFormat="1" ht="15" spans="1:171">
      <c r="A788" s="85">
        <v>2110108</v>
      </c>
      <c r="B788" s="99" t="s">
        <v>691</v>
      </c>
      <c r="C788" s="87">
        <v>0</v>
      </c>
      <c r="D788" s="87">
        <v>0</v>
      </c>
      <c r="E788" s="88"/>
      <c r="FG788" s="92"/>
      <c r="FH788" s="92"/>
      <c r="FI788" s="92"/>
      <c r="FJ788" s="92"/>
      <c r="FK788" s="92"/>
      <c r="FL788" s="92"/>
      <c r="FM788" s="92"/>
      <c r="FN788" s="92"/>
      <c r="FO788" s="92"/>
    </row>
    <row r="789" s="57" customFormat="1" ht="15" spans="1:171">
      <c r="A789" s="85">
        <v>2110199</v>
      </c>
      <c r="B789" s="99" t="s">
        <v>692</v>
      </c>
      <c r="C789" s="87">
        <v>316</v>
      </c>
      <c r="D789" s="87">
        <v>300</v>
      </c>
      <c r="E789" s="88">
        <f t="shared" si="59"/>
        <v>0.949367088607595</v>
      </c>
      <c r="FG789" s="92"/>
      <c r="FH789" s="92"/>
      <c r="FI789" s="92"/>
      <c r="FJ789" s="92"/>
      <c r="FK789" s="92"/>
      <c r="FL789" s="92"/>
      <c r="FM789" s="92"/>
      <c r="FN789" s="92"/>
      <c r="FO789" s="92"/>
    </row>
    <row r="790" s="57" customFormat="1" ht="15" spans="1:171">
      <c r="A790" s="81">
        <v>21102</v>
      </c>
      <c r="B790" s="82" t="s">
        <v>693</v>
      </c>
      <c r="C790" s="83">
        <f>SUM(C791:C793)</f>
        <v>240</v>
      </c>
      <c r="D790" s="83">
        <f>SUM(D791:D793)</f>
        <v>238</v>
      </c>
      <c r="E790" s="84">
        <f t="shared" si="59"/>
        <v>0.991666666666667</v>
      </c>
      <c r="FG790" s="92"/>
      <c r="FH790" s="92"/>
      <c r="FI790" s="92"/>
      <c r="FJ790" s="92"/>
      <c r="FK790" s="92"/>
      <c r="FL790" s="92"/>
      <c r="FM790" s="92"/>
      <c r="FN790" s="92"/>
      <c r="FO790" s="92"/>
    </row>
    <row r="791" s="57" customFormat="1" ht="15" spans="1:171">
      <c r="A791" s="85">
        <v>2110203</v>
      </c>
      <c r="B791" s="99" t="s">
        <v>694</v>
      </c>
      <c r="C791" s="87">
        <v>152</v>
      </c>
      <c r="D791" s="87">
        <v>146</v>
      </c>
      <c r="E791" s="88">
        <f t="shared" si="59"/>
        <v>0.960526315789474</v>
      </c>
      <c r="FG791" s="92"/>
      <c r="FH791" s="92"/>
      <c r="FI791" s="92"/>
      <c r="FJ791" s="92"/>
      <c r="FK791" s="92"/>
      <c r="FL791" s="92"/>
      <c r="FM791" s="92"/>
      <c r="FN791" s="92"/>
      <c r="FO791" s="92"/>
    </row>
    <row r="792" s="57" customFormat="1" ht="15" spans="1:171">
      <c r="A792" s="85">
        <v>2110204</v>
      </c>
      <c r="B792" s="99" t="s">
        <v>695</v>
      </c>
      <c r="C792" s="87">
        <v>0</v>
      </c>
      <c r="D792" s="87">
        <v>0</v>
      </c>
      <c r="E792" s="88"/>
      <c r="FG792" s="92"/>
      <c r="FH792" s="92"/>
      <c r="FI792" s="92"/>
      <c r="FJ792" s="92"/>
      <c r="FK792" s="92"/>
      <c r="FL792" s="92"/>
      <c r="FM792" s="92"/>
      <c r="FN792" s="92"/>
      <c r="FO792" s="92"/>
    </row>
    <row r="793" s="57" customFormat="1" ht="15" spans="1:171">
      <c r="A793" s="85">
        <v>2110299</v>
      </c>
      <c r="B793" s="99" t="s">
        <v>696</v>
      </c>
      <c r="C793" s="87">
        <v>88</v>
      </c>
      <c r="D793" s="87">
        <v>92</v>
      </c>
      <c r="E793" s="88">
        <f t="shared" ref="E793:E796" si="60">SUM(D793/C793)</f>
        <v>1.04545454545455</v>
      </c>
      <c r="FG793" s="92"/>
      <c r="FH793" s="92"/>
      <c r="FI793" s="92"/>
      <c r="FJ793" s="92"/>
      <c r="FK793" s="92"/>
      <c r="FL793" s="92"/>
      <c r="FM793" s="92"/>
      <c r="FN793" s="92"/>
      <c r="FO793" s="92"/>
    </row>
    <row r="794" s="57" customFormat="1" ht="15" spans="1:171">
      <c r="A794" s="81">
        <v>21103</v>
      </c>
      <c r="B794" s="82" t="s">
        <v>697</v>
      </c>
      <c r="C794" s="83">
        <f>SUM(C795:C802)</f>
        <v>3052</v>
      </c>
      <c r="D794" s="83">
        <f>SUM(D795:D802)</f>
        <v>3060</v>
      </c>
      <c r="E794" s="84">
        <f t="shared" si="60"/>
        <v>1.00262123197903</v>
      </c>
      <c r="FG794" s="92"/>
      <c r="FH794" s="92"/>
      <c r="FI794" s="92"/>
      <c r="FJ794" s="92"/>
      <c r="FK794" s="92"/>
      <c r="FL794" s="92"/>
      <c r="FM794" s="92"/>
      <c r="FN794" s="92"/>
      <c r="FO794" s="92"/>
    </row>
    <row r="795" s="57" customFormat="1" ht="15" spans="1:171">
      <c r="A795" s="85">
        <v>2110301</v>
      </c>
      <c r="B795" s="99" t="s">
        <v>698</v>
      </c>
      <c r="C795" s="87">
        <v>55</v>
      </c>
      <c r="D795" s="87">
        <v>60</v>
      </c>
      <c r="E795" s="88">
        <f t="shared" si="60"/>
        <v>1.09090909090909</v>
      </c>
      <c r="FG795" s="92"/>
      <c r="FH795" s="92"/>
      <c r="FI795" s="92"/>
      <c r="FJ795" s="92"/>
      <c r="FK795" s="92"/>
      <c r="FL795" s="92"/>
      <c r="FM795" s="92"/>
      <c r="FN795" s="92"/>
      <c r="FO795" s="92"/>
    </row>
    <row r="796" s="57" customFormat="1" ht="15" spans="1:171">
      <c r="A796" s="85">
        <v>2110302</v>
      </c>
      <c r="B796" s="99" t="s">
        <v>699</v>
      </c>
      <c r="C796" s="87">
        <v>1747</v>
      </c>
      <c r="D796" s="87">
        <v>1800</v>
      </c>
      <c r="E796" s="88">
        <f t="shared" si="60"/>
        <v>1.03033772180882</v>
      </c>
      <c r="FG796" s="92"/>
      <c r="FH796" s="92"/>
      <c r="FI796" s="92"/>
      <c r="FJ796" s="92"/>
      <c r="FK796" s="92"/>
      <c r="FL796" s="92"/>
      <c r="FM796" s="92"/>
      <c r="FN796" s="92"/>
      <c r="FO796" s="92"/>
    </row>
    <row r="797" s="57" customFormat="1" ht="15" spans="1:171">
      <c r="A797" s="85">
        <v>2110303</v>
      </c>
      <c r="B797" s="99" t="s">
        <v>700</v>
      </c>
      <c r="C797" s="87">
        <v>0</v>
      </c>
      <c r="D797" s="87">
        <v>0</v>
      </c>
      <c r="E797" s="88"/>
      <c r="FG797" s="92"/>
      <c r="FH797" s="92"/>
      <c r="FI797" s="92"/>
      <c r="FJ797" s="92"/>
      <c r="FK797" s="92"/>
      <c r="FL797" s="92"/>
      <c r="FM797" s="92"/>
      <c r="FN797" s="92"/>
      <c r="FO797" s="92"/>
    </row>
    <row r="798" s="57" customFormat="1" ht="15" spans="1:171">
      <c r="A798" s="85">
        <v>2110304</v>
      </c>
      <c r="B798" s="99" t="s">
        <v>701</v>
      </c>
      <c r="C798" s="87">
        <v>0</v>
      </c>
      <c r="D798" s="87">
        <v>0</v>
      </c>
      <c r="E798" s="88"/>
      <c r="FG798" s="92"/>
      <c r="FH798" s="92"/>
      <c r="FI798" s="92"/>
      <c r="FJ798" s="92"/>
      <c r="FK798" s="92"/>
      <c r="FL798" s="92"/>
      <c r="FM798" s="92"/>
      <c r="FN798" s="92"/>
      <c r="FO798" s="92"/>
    </row>
    <row r="799" s="57" customFormat="1" ht="15" spans="1:171">
      <c r="A799" s="85">
        <v>2110305</v>
      </c>
      <c r="B799" s="99" t="s">
        <v>702</v>
      </c>
      <c r="C799" s="87">
        <v>0</v>
      </c>
      <c r="D799" s="87">
        <v>0</v>
      </c>
      <c r="E799" s="88"/>
      <c r="FG799" s="92"/>
      <c r="FH799" s="92"/>
      <c r="FI799" s="92"/>
      <c r="FJ799" s="92"/>
      <c r="FK799" s="92"/>
      <c r="FL799" s="92"/>
      <c r="FM799" s="92"/>
      <c r="FN799" s="92"/>
      <c r="FO799" s="92"/>
    </row>
    <row r="800" s="57" customFormat="1" ht="15" spans="1:171">
      <c r="A800" s="85">
        <v>2110306</v>
      </c>
      <c r="B800" s="99" t="s">
        <v>703</v>
      </c>
      <c r="C800" s="87">
        <v>0</v>
      </c>
      <c r="D800" s="87">
        <v>0</v>
      </c>
      <c r="E800" s="88"/>
      <c r="FG800" s="92"/>
      <c r="FH800" s="92"/>
      <c r="FI800" s="92"/>
      <c r="FJ800" s="92"/>
      <c r="FK800" s="92"/>
      <c r="FL800" s="92"/>
      <c r="FM800" s="92"/>
      <c r="FN800" s="92"/>
      <c r="FO800" s="92"/>
    </row>
    <row r="801" s="57" customFormat="1" ht="15" spans="1:171">
      <c r="A801" s="85">
        <v>2110307</v>
      </c>
      <c r="B801" s="99" t="s">
        <v>704</v>
      </c>
      <c r="C801" s="87">
        <v>0</v>
      </c>
      <c r="D801" s="87">
        <v>0</v>
      </c>
      <c r="E801" s="88"/>
      <c r="FG801" s="92"/>
      <c r="FH801" s="92"/>
      <c r="FI801" s="92"/>
      <c r="FJ801" s="92"/>
      <c r="FK801" s="92"/>
      <c r="FL801" s="92"/>
      <c r="FM801" s="92"/>
      <c r="FN801" s="92"/>
      <c r="FO801" s="92"/>
    </row>
    <row r="802" s="57" customFormat="1" ht="15" spans="1:171">
      <c r="A802" s="85">
        <v>2110399</v>
      </c>
      <c r="B802" s="99" t="s">
        <v>705</v>
      </c>
      <c r="C802" s="87">
        <v>1250</v>
      </c>
      <c r="D802" s="87">
        <v>1200</v>
      </c>
      <c r="E802" s="88">
        <f t="shared" ref="E802:E805" si="61">SUM(D802/C802)</f>
        <v>0.96</v>
      </c>
      <c r="FG802" s="92"/>
      <c r="FH802" s="92"/>
      <c r="FI802" s="92"/>
      <c r="FJ802" s="92"/>
      <c r="FK802" s="92"/>
      <c r="FL802" s="92"/>
      <c r="FM802" s="92"/>
      <c r="FN802" s="92"/>
      <c r="FO802" s="92"/>
    </row>
    <row r="803" s="57" customFormat="1" ht="15" spans="1:171">
      <c r="A803" s="81">
        <v>21104</v>
      </c>
      <c r="B803" s="82" t="s">
        <v>706</v>
      </c>
      <c r="C803" s="83">
        <f>SUM(C804:C809)</f>
        <v>1925</v>
      </c>
      <c r="D803" s="83">
        <f>SUM(D804:D809)</f>
        <v>2121</v>
      </c>
      <c r="E803" s="84">
        <f t="shared" si="61"/>
        <v>1.10181818181818</v>
      </c>
      <c r="FG803" s="92"/>
      <c r="FH803" s="92"/>
      <c r="FI803" s="92"/>
      <c r="FJ803" s="92"/>
      <c r="FK803" s="92"/>
      <c r="FL803" s="92"/>
      <c r="FM803" s="92"/>
      <c r="FN803" s="92"/>
      <c r="FO803" s="92"/>
    </row>
    <row r="804" s="57" customFormat="1" ht="15" spans="1:171">
      <c r="A804" s="85">
        <v>2110401</v>
      </c>
      <c r="B804" s="99" t="s">
        <v>707</v>
      </c>
      <c r="C804" s="87">
        <v>410</v>
      </c>
      <c r="D804" s="87">
        <v>420</v>
      </c>
      <c r="E804" s="88">
        <f t="shared" si="61"/>
        <v>1.02439024390244</v>
      </c>
      <c r="FG804" s="92"/>
      <c r="FH804" s="92"/>
      <c r="FI804" s="92"/>
      <c r="FJ804" s="92"/>
      <c r="FK804" s="92"/>
      <c r="FL804" s="92"/>
      <c r="FM804" s="92"/>
      <c r="FN804" s="92"/>
      <c r="FO804" s="92"/>
    </row>
    <row r="805" s="57" customFormat="1" ht="15" spans="1:171">
      <c r="A805" s="85">
        <v>2110402</v>
      </c>
      <c r="B805" s="99" t="s">
        <v>708</v>
      </c>
      <c r="C805" s="87">
        <v>423</v>
      </c>
      <c r="D805" s="87">
        <v>601</v>
      </c>
      <c r="E805" s="88">
        <f t="shared" si="61"/>
        <v>1.42080378250591</v>
      </c>
      <c r="FG805" s="92"/>
      <c r="FH805" s="92"/>
      <c r="FI805" s="92"/>
      <c r="FJ805" s="92"/>
      <c r="FK805" s="92"/>
      <c r="FL805" s="92"/>
      <c r="FM805" s="92"/>
      <c r="FN805" s="92"/>
      <c r="FO805" s="92"/>
    </row>
    <row r="806" s="57" customFormat="1" ht="15" spans="1:171">
      <c r="A806" s="85">
        <v>2110404</v>
      </c>
      <c r="B806" s="99" t="s">
        <v>709</v>
      </c>
      <c r="C806" s="87">
        <v>0</v>
      </c>
      <c r="D806" s="87">
        <v>0</v>
      </c>
      <c r="E806" s="88"/>
      <c r="FG806" s="92"/>
      <c r="FH806" s="92"/>
      <c r="FI806" s="92"/>
      <c r="FJ806" s="92"/>
      <c r="FK806" s="92"/>
      <c r="FL806" s="92"/>
      <c r="FM806" s="92"/>
      <c r="FN806" s="92"/>
      <c r="FO806" s="92"/>
    </row>
    <row r="807" s="57" customFormat="1" ht="15" spans="1:171">
      <c r="A807" s="85">
        <v>2110405</v>
      </c>
      <c r="B807" s="99" t="s">
        <v>710</v>
      </c>
      <c r="C807" s="87">
        <v>0</v>
      </c>
      <c r="D807" s="87">
        <v>0</v>
      </c>
      <c r="E807" s="88"/>
      <c r="FG807" s="92"/>
      <c r="FH807" s="92"/>
      <c r="FI807" s="92"/>
      <c r="FJ807" s="92"/>
      <c r="FK807" s="92"/>
      <c r="FL807" s="92"/>
      <c r="FM807" s="92"/>
      <c r="FN807" s="92"/>
      <c r="FO807" s="92"/>
    </row>
    <row r="808" s="57" customFormat="1" ht="15" spans="1:171">
      <c r="A808" s="85">
        <v>2110406</v>
      </c>
      <c r="B808" s="99" t="s">
        <v>711</v>
      </c>
      <c r="C808" s="87">
        <v>464</v>
      </c>
      <c r="D808" s="87">
        <v>500</v>
      </c>
      <c r="E808" s="88">
        <f t="shared" ref="E808:E811" si="62">SUM(D808/C808)</f>
        <v>1.07758620689655</v>
      </c>
      <c r="FG808" s="92"/>
      <c r="FH808" s="92"/>
      <c r="FI808" s="92"/>
      <c r="FJ808" s="92"/>
      <c r="FK808" s="92"/>
      <c r="FL808" s="92"/>
      <c r="FM808" s="92"/>
      <c r="FN808" s="92"/>
      <c r="FO808" s="92"/>
    </row>
    <row r="809" s="57" customFormat="1" ht="15" spans="1:171">
      <c r="A809" s="85">
        <v>2110499</v>
      </c>
      <c r="B809" s="99" t="s">
        <v>712</v>
      </c>
      <c r="C809" s="87">
        <v>628</v>
      </c>
      <c r="D809" s="87">
        <v>600</v>
      </c>
      <c r="E809" s="88">
        <f t="shared" si="62"/>
        <v>0.955414012738854</v>
      </c>
      <c r="FG809" s="92"/>
      <c r="FH809" s="92"/>
      <c r="FI809" s="92"/>
      <c r="FJ809" s="92"/>
      <c r="FK809" s="92"/>
      <c r="FL809" s="92"/>
      <c r="FM809" s="92"/>
      <c r="FN809" s="92"/>
      <c r="FO809" s="92"/>
    </row>
    <row r="810" s="57" customFormat="1" ht="15" spans="1:171">
      <c r="A810" s="81">
        <v>21105</v>
      </c>
      <c r="B810" s="82" t="s">
        <v>713</v>
      </c>
      <c r="C810" s="83">
        <f>SUM(C811:C816)</f>
        <v>897</v>
      </c>
      <c r="D810" s="83">
        <f>SUM(D811:D816)</f>
        <v>900</v>
      </c>
      <c r="E810" s="84">
        <f t="shared" si="62"/>
        <v>1.00334448160535</v>
      </c>
      <c r="FG810" s="92"/>
      <c r="FH810" s="92"/>
      <c r="FI810" s="92"/>
      <c r="FJ810" s="92"/>
      <c r="FK810" s="92"/>
      <c r="FL810" s="92"/>
      <c r="FM810" s="92"/>
      <c r="FN810" s="92"/>
      <c r="FO810" s="92"/>
    </row>
    <row r="811" s="57" customFormat="1" ht="15" spans="1:171">
      <c r="A811" s="85">
        <v>2110501</v>
      </c>
      <c r="B811" s="99" t="s">
        <v>714</v>
      </c>
      <c r="C811" s="87">
        <v>203</v>
      </c>
      <c r="D811" s="87">
        <v>200</v>
      </c>
      <c r="E811" s="88">
        <f t="shared" si="62"/>
        <v>0.985221674876847</v>
      </c>
      <c r="FG811" s="92"/>
      <c r="FH811" s="92"/>
      <c r="FI811" s="92"/>
      <c r="FJ811" s="92"/>
      <c r="FK811" s="92"/>
      <c r="FL811" s="92"/>
      <c r="FM811" s="92"/>
      <c r="FN811" s="92"/>
      <c r="FO811" s="92"/>
    </row>
    <row r="812" s="57" customFormat="1" ht="15" spans="1:171">
      <c r="A812" s="85">
        <v>2110502</v>
      </c>
      <c r="B812" s="99" t="s">
        <v>715</v>
      </c>
      <c r="C812" s="87">
        <v>0</v>
      </c>
      <c r="D812" s="87">
        <v>0</v>
      </c>
      <c r="E812" s="88"/>
      <c r="FG812" s="92"/>
      <c r="FH812" s="92"/>
      <c r="FI812" s="92"/>
      <c r="FJ812" s="92"/>
      <c r="FK812" s="92"/>
      <c r="FL812" s="92"/>
      <c r="FM812" s="92"/>
      <c r="FN812" s="92"/>
      <c r="FO812" s="92"/>
    </row>
    <row r="813" s="57" customFormat="1" ht="15" spans="1:171">
      <c r="A813" s="85">
        <v>2110503</v>
      </c>
      <c r="B813" s="99" t="s">
        <v>716</v>
      </c>
      <c r="C813" s="87">
        <v>0</v>
      </c>
      <c r="D813" s="87">
        <v>0</v>
      </c>
      <c r="E813" s="88"/>
      <c r="FG813" s="92"/>
      <c r="FH813" s="92"/>
      <c r="FI813" s="92"/>
      <c r="FJ813" s="92"/>
      <c r="FK813" s="92"/>
      <c r="FL813" s="92"/>
      <c r="FM813" s="92"/>
      <c r="FN813" s="92"/>
      <c r="FO813" s="92"/>
    </row>
    <row r="814" s="57" customFormat="1" ht="15" spans="1:171">
      <c r="A814" s="85">
        <v>2110506</v>
      </c>
      <c r="B814" s="99" t="s">
        <v>717</v>
      </c>
      <c r="C814" s="87">
        <v>0</v>
      </c>
      <c r="D814" s="87">
        <v>0</v>
      </c>
      <c r="E814" s="88"/>
      <c r="FG814" s="92"/>
      <c r="FH814" s="92"/>
      <c r="FI814" s="92"/>
      <c r="FJ814" s="92"/>
      <c r="FK814" s="92"/>
      <c r="FL814" s="92"/>
      <c r="FM814" s="92"/>
      <c r="FN814" s="92"/>
      <c r="FO814" s="92"/>
    </row>
    <row r="815" s="57" customFormat="1" ht="15" spans="1:171">
      <c r="A815" s="85">
        <v>2110507</v>
      </c>
      <c r="B815" s="99" t="s">
        <v>718</v>
      </c>
      <c r="C815" s="87">
        <v>694</v>
      </c>
      <c r="D815" s="87">
        <v>700</v>
      </c>
      <c r="E815" s="88">
        <f>SUM(D815/C815)</f>
        <v>1.00864553314121</v>
      </c>
      <c r="FG815" s="92"/>
      <c r="FH815" s="92"/>
      <c r="FI815" s="92"/>
      <c r="FJ815" s="92"/>
      <c r="FK815" s="92"/>
      <c r="FL815" s="92"/>
      <c r="FM815" s="92"/>
      <c r="FN815" s="92"/>
      <c r="FO815" s="92"/>
    </row>
    <row r="816" s="57" customFormat="1" ht="15" spans="1:171">
      <c r="A816" s="85">
        <v>2110599</v>
      </c>
      <c r="B816" s="99" t="s">
        <v>719</v>
      </c>
      <c r="C816" s="87">
        <v>0</v>
      </c>
      <c r="D816" s="87">
        <v>0</v>
      </c>
      <c r="E816" s="88"/>
      <c r="FG816" s="92"/>
      <c r="FH816" s="92"/>
      <c r="FI816" s="92"/>
      <c r="FJ816" s="92"/>
      <c r="FK816" s="92"/>
      <c r="FL816" s="92"/>
      <c r="FM816" s="92"/>
      <c r="FN816" s="92"/>
      <c r="FO816" s="92"/>
    </row>
    <row r="817" s="57" customFormat="1" ht="15" spans="1:171">
      <c r="A817" s="81">
        <v>21107</v>
      </c>
      <c r="B817" s="82" t="s">
        <v>720</v>
      </c>
      <c r="C817" s="83">
        <v>0</v>
      </c>
      <c r="D817" s="94">
        <v>0</v>
      </c>
      <c r="E817" s="84"/>
      <c r="FG817" s="92"/>
      <c r="FH817" s="92"/>
      <c r="FI817" s="92"/>
      <c r="FJ817" s="92"/>
      <c r="FK817" s="92"/>
      <c r="FL817" s="92"/>
      <c r="FM817" s="92"/>
      <c r="FN817" s="92"/>
      <c r="FO817" s="92"/>
    </row>
    <row r="818" s="57" customFormat="1" ht="15" spans="1:171">
      <c r="A818" s="85">
        <v>2110704</v>
      </c>
      <c r="B818" s="99" t="s">
        <v>721</v>
      </c>
      <c r="C818" s="87">
        <v>0</v>
      </c>
      <c r="D818" s="87">
        <v>0</v>
      </c>
      <c r="E818" s="88"/>
      <c r="FG818" s="92"/>
      <c r="FH818" s="92"/>
      <c r="FI818" s="92"/>
      <c r="FJ818" s="92"/>
      <c r="FK818" s="92"/>
      <c r="FL818" s="92"/>
      <c r="FM818" s="92"/>
      <c r="FN818" s="92"/>
      <c r="FO818" s="92"/>
    </row>
    <row r="819" s="57" customFormat="1" ht="15" spans="1:171">
      <c r="A819" s="85">
        <v>2110799</v>
      </c>
      <c r="B819" s="99" t="s">
        <v>722</v>
      </c>
      <c r="C819" s="87">
        <v>0</v>
      </c>
      <c r="D819" s="87">
        <v>0</v>
      </c>
      <c r="E819" s="88"/>
      <c r="FG819" s="92"/>
      <c r="FH819" s="92"/>
      <c r="FI819" s="92"/>
      <c r="FJ819" s="92"/>
      <c r="FK819" s="92"/>
      <c r="FL819" s="92"/>
      <c r="FM819" s="92"/>
      <c r="FN819" s="92"/>
      <c r="FO819" s="92"/>
    </row>
    <row r="820" s="57" customFormat="1" ht="15" spans="1:171">
      <c r="A820" s="81">
        <v>21108</v>
      </c>
      <c r="B820" s="82" t="s">
        <v>723</v>
      </c>
      <c r="C820" s="83">
        <v>0</v>
      </c>
      <c r="D820" s="94">
        <v>0</v>
      </c>
      <c r="E820" s="84"/>
      <c r="FG820" s="92"/>
      <c r="FH820" s="92"/>
      <c r="FI820" s="92"/>
      <c r="FJ820" s="92"/>
      <c r="FK820" s="92"/>
      <c r="FL820" s="92"/>
      <c r="FM820" s="92"/>
      <c r="FN820" s="92"/>
      <c r="FO820" s="92"/>
    </row>
    <row r="821" s="57" customFormat="1" ht="15" spans="1:171">
      <c r="A821" s="85">
        <v>2110804</v>
      </c>
      <c r="B821" s="99" t="s">
        <v>724</v>
      </c>
      <c r="C821" s="87">
        <v>0</v>
      </c>
      <c r="D821" s="87">
        <v>0</v>
      </c>
      <c r="E821" s="88"/>
      <c r="FG821" s="92"/>
      <c r="FH821" s="92"/>
      <c r="FI821" s="92"/>
      <c r="FJ821" s="92"/>
      <c r="FK821" s="92"/>
      <c r="FL821" s="92"/>
      <c r="FM821" s="92"/>
      <c r="FN821" s="92"/>
      <c r="FO821" s="92"/>
    </row>
    <row r="822" s="57" customFormat="1" ht="15" spans="1:171">
      <c r="A822" s="85">
        <v>2110899</v>
      </c>
      <c r="B822" s="99" t="s">
        <v>725</v>
      </c>
      <c r="C822" s="87">
        <v>0</v>
      </c>
      <c r="D822" s="87">
        <v>0</v>
      </c>
      <c r="E822" s="88"/>
      <c r="FG822" s="92"/>
      <c r="FH822" s="92"/>
      <c r="FI822" s="92"/>
      <c r="FJ822" s="92"/>
      <c r="FK822" s="92"/>
      <c r="FL822" s="92"/>
      <c r="FM822" s="92"/>
      <c r="FN822" s="92"/>
      <c r="FO822" s="92"/>
    </row>
    <row r="823" s="57" customFormat="1" ht="15" spans="1:171">
      <c r="A823" s="81">
        <v>21109</v>
      </c>
      <c r="B823" s="82" t="s">
        <v>726</v>
      </c>
      <c r="C823" s="83">
        <v>0</v>
      </c>
      <c r="D823" s="94">
        <v>0</v>
      </c>
      <c r="E823" s="84"/>
      <c r="FG823" s="92"/>
      <c r="FH823" s="92"/>
      <c r="FI823" s="92"/>
      <c r="FJ823" s="92"/>
      <c r="FK823" s="92"/>
      <c r="FL823" s="92"/>
      <c r="FM823" s="92"/>
      <c r="FN823" s="92"/>
      <c r="FO823" s="92"/>
    </row>
    <row r="824" s="57" customFormat="1" ht="15" spans="1:171">
      <c r="A824" s="85">
        <v>2110901</v>
      </c>
      <c r="B824" s="99" t="s">
        <v>726</v>
      </c>
      <c r="C824" s="87">
        <v>0</v>
      </c>
      <c r="D824" s="87">
        <v>0</v>
      </c>
      <c r="E824" s="88"/>
      <c r="FG824" s="92"/>
      <c r="FH824" s="92"/>
      <c r="FI824" s="92"/>
      <c r="FJ824" s="92"/>
      <c r="FK824" s="92"/>
      <c r="FL824" s="92"/>
      <c r="FM824" s="92"/>
      <c r="FN824" s="92"/>
      <c r="FO824" s="92"/>
    </row>
    <row r="825" s="57" customFormat="1" ht="15" spans="1:171">
      <c r="A825" s="81">
        <v>21110</v>
      </c>
      <c r="B825" s="82" t="s">
        <v>727</v>
      </c>
      <c r="C825" s="83">
        <f>SUM(C826)</f>
        <v>10</v>
      </c>
      <c r="D825" s="83">
        <f>SUM(D826)</f>
        <v>10</v>
      </c>
      <c r="E825" s="84">
        <f t="shared" ref="E825:E827" si="63">SUM(D825/C825)</f>
        <v>1</v>
      </c>
      <c r="FG825" s="92"/>
      <c r="FH825" s="92"/>
      <c r="FI825" s="92"/>
      <c r="FJ825" s="92"/>
      <c r="FK825" s="92"/>
      <c r="FL825" s="92"/>
      <c r="FM825" s="92"/>
      <c r="FN825" s="92"/>
      <c r="FO825" s="92"/>
    </row>
    <row r="826" s="57" customFormat="1" ht="15" spans="1:171">
      <c r="A826" s="85">
        <v>2111001</v>
      </c>
      <c r="B826" s="99" t="s">
        <v>727</v>
      </c>
      <c r="C826" s="87">
        <v>10</v>
      </c>
      <c r="D826" s="87">
        <v>10</v>
      </c>
      <c r="E826" s="88">
        <f t="shared" si="63"/>
        <v>1</v>
      </c>
      <c r="FG826" s="92"/>
      <c r="FH826" s="92"/>
      <c r="FI826" s="92"/>
      <c r="FJ826" s="92"/>
      <c r="FK826" s="92"/>
      <c r="FL826" s="92"/>
      <c r="FM826" s="92"/>
      <c r="FN826" s="92"/>
      <c r="FO826" s="92"/>
    </row>
    <row r="827" s="57" customFormat="1" ht="15" spans="1:171">
      <c r="A827" s="81">
        <v>21111</v>
      </c>
      <c r="B827" s="82" t="s">
        <v>728</v>
      </c>
      <c r="C827" s="83">
        <f>SUM(C828:C832)</f>
        <v>510</v>
      </c>
      <c r="D827" s="83">
        <f>SUM(D828:D832)</f>
        <v>562</v>
      </c>
      <c r="E827" s="84">
        <f t="shared" si="63"/>
        <v>1.10196078431373</v>
      </c>
      <c r="FG827" s="92"/>
      <c r="FH827" s="92"/>
      <c r="FI827" s="92"/>
      <c r="FJ827" s="92"/>
      <c r="FK827" s="92"/>
      <c r="FL827" s="92"/>
      <c r="FM827" s="92"/>
      <c r="FN827" s="92"/>
      <c r="FO827" s="92"/>
    </row>
    <row r="828" s="57" customFormat="1" ht="15" spans="1:171">
      <c r="A828" s="85">
        <v>2111101</v>
      </c>
      <c r="B828" s="99" t="s">
        <v>729</v>
      </c>
      <c r="C828" s="87">
        <v>0</v>
      </c>
      <c r="D828" s="87">
        <v>0</v>
      </c>
      <c r="E828" s="88"/>
      <c r="FG828" s="92"/>
      <c r="FH828" s="92"/>
      <c r="FI828" s="92"/>
      <c r="FJ828" s="92"/>
      <c r="FK828" s="92"/>
      <c r="FL828" s="92"/>
      <c r="FM828" s="92"/>
      <c r="FN828" s="92"/>
      <c r="FO828" s="92"/>
    </row>
    <row r="829" s="57" customFormat="1" ht="15" spans="1:171">
      <c r="A829" s="85">
        <v>2111102</v>
      </c>
      <c r="B829" s="99" t="s">
        <v>730</v>
      </c>
      <c r="C829" s="87">
        <v>0</v>
      </c>
      <c r="D829" s="87">
        <v>0</v>
      </c>
      <c r="E829" s="88"/>
      <c r="FG829" s="92"/>
      <c r="FH829" s="92"/>
      <c r="FI829" s="92"/>
      <c r="FJ829" s="92"/>
      <c r="FK829" s="92"/>
      <c r="FL829" s="92"/>
      <c r="FM829" s="92"/>
      <c r="FN829" s="92"/>
      <c r="FO829" s="92"/>
    </row>
    <row r="830" s="57" customFormat="1" ht="15" spans="1:171">
      <c r="A830" s="85">
        <v>2111103</v>
      </c>
      <c r="B830" s="99" t="s">
        <v>731</v>
      </c>
      <c r="C830" s="87">
        <v>0</v>
      </c>
      <c r="D830" s="87">
        <v>0</v>
      </c>
      <c r="E830" s="88"/>
      <c r="FG830" s="92"/>
      <c r="FH830" s="92"/>
      <c r="FI830" s="92"/>
      <c r="FJ830" s="92"/>
      <c r="FK830" s="92"/>
      <c r="FL830" s="92"/>
      <c r="FM830" s="92"/>
      <c r="FN830" s="92"/>
      <c r="FO830" s="92"/>
    </row>
    <row r="831" s="57" customFormat="1" ht="15" spans="1:171">
      <c r="A831" s="85">
        <v>2111104</v>
      </c>
      <c r="B831" s="99" t="s">
        <v>732</v>
      </c>
      <c r="C831" s="87">
        <v>0</v>
      </c>
      <c r="D831" s="87">
        <v>0</v>
      </c>
      <c r="E831" s="88"/>
      <c r="FG831" s="92"/>
      <c r="FH831" s="92"/>
      <c r="FI831" s="92"/>
      <c r="FJ831" s="92"/>
      <c r="FK831" s="92"/>
      <c r="FL831" s="92"/>
      <c r="FM831" s="92"/>
      <c r="FN831" s="92"/>
      <c r="FO831" s="92"/>
    </row>
    <row r="832" s="57" customFormat="1" ht="15" spans="1:171">
      <c r="A832" s="85">
        <v>2111199</v>
      </c>
      <c r="B832" s="99" t="s">
        <v>733</v>
      </c>
      <c r="C832" s="87">
        <v>510</v>
      </c>
      <c r="D832" s="87">
        <v>562</v>
      </c>
      <c r="E832" s="88">
        <f>SUM(D832/C832)</f>
        <v>1.10196078431373</v>
      </c>
      <c r="FG832" s="92"/>
      <c r="FH832" s="92"/>
      <c r="FI832" s="92"/>
      <c r="FJ832" s="92"/>
      <c r="FK832" s="92"/>
      <c r="FL832" s="92"/>
      <c r="FM832" s="92"/>
      <c r="FN832" s="92"/>
      <c r="FO832" s="92"/>
    </row>
    <row r="833" s="57" customFormat="1" ht="15" spans="1:171">
      <c r="A833" s="81">
        <v>21112</v>
      </c>
      <c r="B833" s="82" t="s">
        <v>734</v>
      </c>
      <c r="C833" s="83">
        <v>0</v>
      </c>
      <c r="D833" s="94">
        <v>0</v>
      </c>
      <c r="E833" s="84"/>
      <c r="FG833" s="92"/>
      <c r="FH833" s="92"/>
      <c r="FI833" s="92"/>
      <c r="FJ833" s="92"/>
      <c r="FK833" s="92"/>
      <c r="FL833" s="92"/>
      <c r="FM833" s="92"/>
      <c r="FN833" s="92"/>
      <c r="FO833" s="92"/>
    </row>
    <row r="834" s="57" customFormat="1" ht="15" spans="1:171">
      <c r="A834" s="85">
        <v>2111201</v>
      </c>
      <c r="B834" s="99" t="s">
        <v>735</v>
      </c>
      <c r="C834" s="87">
        <v>0</v>
      </c>
      <c r="D834" s="87">
        <v>0</v>
      </c>
      <c r="E834" s="88"/>
      <c r="FG834" s="92"/>
      <c r="FH834" s="92"/>
      <c r="FI834" s="92"/>
      <c r="FJ834" s="92"/>
      <c r="FK834" s="92"/>
      <c r="FL834" s="92"/>
      <c r="FM834" s="92"/>
      <c r="FN834" s="92"/>
      <c r="FO834" s="92"/>
    </row>
    <row r="835" s="57" customFormat="1" ht="15" spans="1:171">
      <c r="A835" s="85">
        <v>2111299</v>
      </c>
      <c r="B835" s="99" t="s">
        <v>736</v>
      </c>
      <c r="C835" s="87"/>
      <c r="D835" s="87"/>
      <c r="E835" s="88"/>
      <c r="FG835" s="92"/>
      <c r="FH835" s="92"/>
      <c r="FI835" s="92"/>
      <c r="FJ835" s="92"/>
      <c r="FK835" s="92"/>
      <c r="FL835" s="92"/>
      <c r="FM835" s="92"/>
      <c r="FN835" s="92"/>
      <c r="FO835" s="92"/>
    </row>
    <row r="836" s="57" customFormat="1" ht="15" spans="1:171">
      <c r="A836" s="81">
        <v>21113</v>
      </c>
      <c r="B836" s="82" t="s">
        <v>737</v>
      </c>
      <c r="C836" s="83">
        <v>0</v>
      </c>
      <c r="D836" s="94">
        <v>0</v>
      </c>
      <c r="E836" s="84"/>
      <c r="FG836" s="92"/>
      <c r="FH836" s="92"/>
      <c r="FI836" s="92"/>
      <c r="FJ836" s="92"/>
      <c r="FK836" s="92"/>
      <c r="FL836" s="92"/>
      <c r="FM836" s="92"/>
      <c r="FN836" s="92"/>
      <c r="FO836" s="92"/>
    </row>
    <row r="837" s="57" customFormat="1" ht="15" spans="1:171">
      <c r="A837" s="85">
        <v>2111301</v>
      </c>
      <c r="B837" s="99" t="s">
        <v>737</v>
      </c>
      <c r="C837" s="87">
        <v>0</v>
      </c>
      <c r="D837" s="87">
        <v>0</v>
      </c>
      <c r="E837" s="88"/>
      <c r="FG837" s="92"/>
      <c r="FH837" s="92"/>
      <c r="FI837" s="92"/>
      <c r="FJ837" s="92"/>
      <c r="FK837" s="92"/>
      <c r="FL837" s="92"/>
      <c r="FM837" s="92"/>
      <c r="FN837" s="92"/>
      <c r="FO837" s="92"/>
    </row>
    <row r="838" s="57" customFormat="1" ht="15" spans="1:171">
      <c r="A838" s="81">
        <v>21114</v>
      </c>
      <c r="B838" s="82" t="s">
        <v>738</v>
      </c>
      <c r="C838" s="83">
        <v>0</v>
      </c>
      <c r="D838" s="94">
        <v>0</v>
      </c>
      <c r="E838" s="84"/>
      <c r="FG838" s="92"/>
      <c r="FH838" s="92"/>
      <c r="FI838" s="92"/>
      <c r="FJ838" s="92"/>
      <c r="FK838" s="92"/>
      <c r="FL838" s="92"/>
      <c r="FM838" s="92"/>
      <c r="FN838" s="92"/>
      <c r="FO838" s="92"/>
    </row>
    <row r="839" s="57" customFormat="1" ht="15" spans="1:171">
      <c r="A839" s="85">
        <v>2111401</v>
      </c>
      <c r="B839" s="99" t="s">
        <v>151</v>
      </c>
      <c r="C839" s="87">
        <v>0</v>
      </c>
      <c r="D839" s="87">
        <v>0</v>
      </c>
      <c r="E839" s="88"/>
      <c r="FG839" s="92"/>
      <c r="FH839" s="92"/>
      <c r="FI839" s="92"/>
      <c r="FJ839" s="92"/>
      <c r="FK839" s="92"/>
      <c r="FL839" s="92"/>
      <c r="FM839" s="92"/>
      <c r="FN839" s="92"/>
      <c r="FO839" s="92"/>
    </row>
    <row r="840" s="57" customFormat="1" ht="15" spans="1:171">
      <c r="A840" s="85">
        <v>2111402</v>
      </c>
      <c r="B840" s="99" t="s">
        <v>152</v>
      </c>
      <c r="C840" s="87">
        <v>0</v>
      </c>
      <c r="D840" s="87">
        <v>0</v>
      </c>
      <c r="E840" s="88"/>
      <c r="FG840" s="92"/>
      <c r="FH840" s="92"/>
      <c r="FI840" s="92"/>
      <c r="FJ840" s="92"/>
      <c r="FK840" s="92"/>
      <c r="FL840" s="92"/>
      <c r="FM840" s="92"/>
      <c r="FN840" s="92"/>
      <c r="FO840" s="92"/>
    </row>
    <row r="841" s="57" customFormat="1" ht="15" spans="1:171">
      <c r="A841" s="85">
        <v>2111403</v>
      </c>
      <c r="B841" s="99" t="s">
        <v>153</v>
      </c>
      <c r="C841" s="87">
        <v>0</v>
      </c>
      <c r="D841" s="87">
        <v>0</v>
      </c>
      <c r="E841" s="88"/>
      <c r="FG841" s="92"/>
      <c r="FH841" s="92"/>
      <c r="FI841" s="92"/>
      <c r="FJ841" s="92"/>
      <c r="FK841" s="92"/>
      <c r="FL841" s="92"/>
      <c r="FM841" s="92"/>
      <c r="FN841" s="92"/>
      <c r="FO841" s="92"/>
    </row>
    <row r="842" s="57" customFormat="1" ht="15" spans="1:171">
      <c r="A842" s="85">
        <v>2111406</v>
      </c>
      <c r="B842" s="99" t="s">
        <v>739</v>
      </c>
      <c r="C842" s="87">
        <v>0</v>
      </c>
      <c r="D842" s="87">
        <v>0</v>
      </c>
      <c r="E842" s="88"/>
      <c r="FG842" s="92"/>
      <c r="FH842" s="92"/>
      <c r="FI842" s="92"/>
      <c r="FJ842" s="92"/>
      <c r="FK842" s="92"/>
      <c r="FL842" s="92"/>
      <c r="FM842" s="92"/>
      <c r="FN842" s="92"/>
      <c r="FO842" s="92"/>
    </row>
    <row r="843" s="57" customFormat="1" ht="15" spans="1:171">
      <c r="A843" s="85">
        <v>2111407</v>
      </c>
      <c r="B843" s="99" t="s">
        <v>740</v>
      </c>
      <c r="C843" s="87">
        <v>0</v>
      </c>
      <c r="D843" s="87">
        <v>0</v>
      </c>
      <c r="E843" s="88"/>
      <c r="FG843" s="92"/>
      <c r="FH843" s="92"/>
      <c r="FI843" s="92"/>
      <c r="FJ843" s="92"/>
      <c r="FK843" s="92"/>
      <c r="FL843" s="92"/>
      <c r="FM843" s="92"/>
      <c r="FN843" s="92"/>
      <c r="FO843" s="92"/>
    </row>
    <row r="844" s="57" customFormat="1" ht="15" spans="1:171">
      <c r="A844" s="85">
        <v>2111408</v>
      </c>
      <c r="B844" s="99" t="s">
        <v>741</v>
      </c>
      <c r="C844" s="87">
        <v>0</v>
      </c>
      <c r="D844" s="87">
        <v>0</v>
      </c>
      <c r="E844" s="88"/>
      <c r="FG844" s="92"/>
      <c r="FH844" s="92"/>
      <c r="FI844" s="92"/>
      <c r="FJ844" s="92"/>
      <c r="FK844" s="92"/>
      <c r="FL844" s="92"/>
      <c r="FM844" s="92"/>
      <c r="FN844" s="92"/>
      <c r="FO844" s="92"/>
    </row>
    <row r="845" s="57" customFormat="1" ht="15" spans="1:171">
      <c r="A845" s="85">
        <v>2111411</v>
      </c>
      <c r="B845" s="99" t="s">
        <v>191</v>
      </c>
      <c r="C845" s="87">
        <v>0</v>
      </c>
      <c r="D845" s="87">
        <v>0</v>
      </c>
      <c r="E845" s="88"/>
      <c r="FG845" s="92"/>
      <c r="FH845" s="92"/>
      <c r="FI845" s="92"/>
      <c r="FJ845" s="92"/>
      <c r="FK845" s="92"/>
      <c r="FL845" s="92"/>
      <c r="FM845" s="92"/>
      <c r="FN845" s="92"/>
      <c r="FO845" s="92"/>
    </row>
    <row r="846" s="57" customFormat="1" ht="15" spans="1:171">
      <c r="A846" s="85">
        <v>2111413</v>
      </c>
      <c r="B846" s="99" t="s">
        <v>742</v>
      </c>
      <c r="C846" s="87">
        <v>0</v>
      </c>
      <c r="D846" s="87">
        <v>0</v>
      </c>
      <c r="E846" s="88"/>
      <c r="FG846" s="92"/>
      <c r="FH846" s="92"/>
      <c r="FI846" s="92"/>
      <c r="FJ846" s="92"/>
      <c r="FK846" s="92"/>
      <c r="FL846" s="92"/>
      <c r="FM846" s="92"/>
      <c r="FN846" s="92"/>
      <c r="FO846" s="92"/>
    </row>
    <row r="847" s="57" customFormat="1" ht="15" spans="1:171">
      <c r="A847" s="85">
        <v>2111450</v>
      </c>
      <c r="B847" s="99" t="s">
        <v>160</v>
      </c>
      <c r="C847" s="87">
        <v>0</v>
      </c>
      <c r="D847" s="87">
        <v>0</v>
      </c>
      <c r="E847" s="88"/>
      <c r="FG847" s="92"/>
      <c r="FH847" s="92"/>
      <c r="FI847" s="92"/>
      <c r="FJ847" s="92"/>
      <c r="FK847" s="92"/>
      <c r="FL847" s="92"/>
      <c r="FM847" s="92"/>
      <c r="FN847" s="92"/>
      <c r="FO847" s="92"/>
    </row>
    <row r="848" s="57" customFormat="1" ht="15" spans="1:171">
      <c r="A848" s="85">
        <v>2111499</v>
      </c>
      <c r="B848" s="99" t="s">
        <v>743</v>
      </c>
      <c r="C848" s="87">
        <v>0</v>
      </c>
      <c r="D848" s="87">
        <v>0</v>
      </c>
      <c r="E848" s="88"/>
      <c r="FG848" s="92"/>
      <c r="FH848" s="92"/>
      <c r="FI848" s="92"/>
      <c r="FJ848" s="92"/>
      <c r="FK848" s="92"/>
      <c r="FL848" s="92"/>
      <c r="FM848" s="92"/>
      <c r="FN848" s="92"/>
      <c r="FO848" s="92"/>
    </row>
    <row r="849" s="57" customFormat="1" ht="15" spans="1:171">
      <c r="A849" s="81">
        <v>21199</v>
      </c>
      <c r="B849" s="82" t="s">
        <v>744</v>
      </c>
      <c r="C849" s="83">
        <f>SUM(C850)</f>
        <v>337</v>
      </c>
      <c r="D849" s="83">
        <f>SUM(D850)</f>
        <v>554</v>
      </c>
      <c r="E849" s="84">
        <f t="shared" ref="E849:E854" si="64">SUM(D849/C849)</f>
        <v>1.64391691394659</v>
      </c>
      <c r="FG849" s="92"/>
      <c r="FH849" s="92"/>
      <c r="FI849" s="92"/>
      <c r="FJ849" s="92"/>
      <c r="FK849" s="92"/>
      <c r="FL849" s="92"/>
      <c r="FM849" s="92"/>
      <c r="FN849" s="92"/>
      <c r="FO849" s="92"/>
    </row>
    <row r="850" s="57" customFormat="1" ht="15" spans="1:171">
      <c r="A850" s="85">
        <v>2119999</v>
      </c>
      <c r="B850" s="99" t="s">
        <v>744</v>
      </c>
      <c r="C850" s="87">
        <v>337</v>
      </c>
      <c r="D850" s="87">
        <v>554</v>
      </c>
      <c r="E850" s="88">
        <f t="shared" si="64"/>
        <v>1.64391691394659</v>
      </c>
      <c r="FG850" s="92"/>
      <c r="FH850" s="92"/>
      <c r="FI850" s="92"/>
      <c r="FJ850" s="92"/>
      <c r="FK850" s="92"/>
      <c r="FL850" s="92"/>
      <c r="FM850" s="92"/>
      <c r="FN850" s="92"/>
      <c r="FO850" s="92"/>
    </row>
    <row r="851" s="57" customFormat="1" ht="15" spans="1:171">
      <c r="A851" s="77">
        <v>212</v>
      </c>
      <c r="B851" s="78" t="s">
        <v>745</v>
      </c>
      <c r="C851" s="79">
        <f>C852+C864+C866+C869+C871+C873</f>
        <v>9982</v>
      </c>
      <c r="D851" s="79">
        <f>D852+D864+D866+D869+D871+D873</f>
        <v>5297</v>
      </c>
      <c r="E851" s="80">
        <f t="shared" si="64"/>
        <v>0.530655179322781</v>
      </c>
      <c r="FG851" s="92"/>
      <c r="FH851" s="92"/>
      <c r="FI851" s="92"/>
      <c r="FJ851" s="92"/>
      <c r="FK851" s="92"/>
      <c r="FL851" s="92"/>
      <c r="FM851" s="92"/>
      <c r="FN851" s="92"/>
      <c r="FO851" s="92"/>
    </row>
    <row r="852" s="57" customFormat="1" ht="15" spans="1:171">
      <c r="A852" s="81">
        <v>21201</v>
      </c>
      <c r="B852" s="82" t="s">
        <v>746</v>
      </c>
      <c r="C852" s="83">
        <f>SUM(C853:C863)</f>
        <v>4282</v>
      </c>
      <c r="D852" s="83">
        <f>SUM(D853:D863)</f>
        <v>3650</v>
      </c>
      <c r="E852" s="84">
        <f t="shared" si="64"/>
        <v>0.852405418028958</v>
      </c>
      <c r="FG852" s="92"/>
      <c r="FH852" s="92"/>
      <c r="FI852" s="92"/>
      <c r="FJ852" s="92"/>
      <c r="FK852" s="92"/>
      <c r="FL852" s="92"/>
      <c r="FM852" s="92"/>
      <c r="FN852" s="92"/>
      <c r="FO852" s="92"/>
    </row>
    <row r="853" s="57" customFormat="1" ht="15" spans="1:171">
      <c r="A853" s="85">
        <v>2120101</v>
      </c>
      <c r="B853" s="99" t="s">
        <v>151</v>
      </c>
      <c r="C853" s="87">
        <v>1299</v>
      </c>
      <c r="D853" s="87">
        <v>1350</v>
      </c>
      <c r="E853" s="88">
        <f t="shared" si="64"/>
        <v>1.03926096997691</v>
      </c>
      <c r="FG853" s="92"/>
      <c r="FH853" s="92"/>
      <c r="FI853" s="92"/>
      <c r="FJ853" s="92"/>
      <c r="FK853" s="92"/>
      <c r="FL853" s="92"/>
      <c r="FM853" s="92"/>
      <c r="FN853" s="92"/>
      <c r="FO853" s="92"/>
    </row>
    <row r="854" s="57" customFormat="1" ht="15" spans="1:171">
      <c r="A854" s="85">
        <v>2120102</v>
      </c>
      <c r="B854" s="99" t="s">
        <v>152</v>
      </c>
      <c r="C854" s="87">
        <v>2307</v>
      </c>
      <c r="D854" s="87">
        <v>1700</v>
      </c>
      <c r="E854" s="88">
        <f t="shared" si="64"/>
        <v>0.736887732986563</v>
      </c>
      <c r="FG854" s="92"/>
      <c r="FH854" s="92"/>
      <c r="FI854" s="92"/>
      <c r="FJ854" s="92"/>
      <c r="FK854" s="92"/>
      <c r="FL854" s="92"/>
      <c r="FM854" s="92"/>
      <c r="FN854" s="92"/>
      <c r="FO854" s="92"/>
    </row>
    <row r="855" s="57" customFormat="1" ht="15" spans="1:171">
      <c r="A855" s="85">
        <v>2120103</v>
      </c>
      <c r="B855" s="99" t="s">
        <v>153</v>
      </c>
      <c r="C855" s="87">
        <v>0</v>
      </c>
      <c r="D855" s="87">
        <v>0</v>
      </c>
      <c r="E855" s="88"/>
      <c r="FG855" s="92"/>
      <c r="FH855" s="92"/>
      <c r="FI855" s="92"/>
      <c r="FJ855" s="92"/>
      <c r="FK855" s="92"/>
      <c r="FL855" s="92"/>
      <c r="FM855" s="92"/>
      <c r="FN855" s="92"/>
      <c r="FO855" s="92"/>
    </row>
    <row r="856" s="57" customFormat="1" ht="15" spans="1:171">
      <c r="A856" s="85">
        <v>2120104</v>
      </c>
      <c r="B856" s="99" t="s">
        <v>747</v>
      </c>
      <c r="C856" s="87">
        <v>0</v>
      </c>
      <c r="D856" s="87">
        <v>0</v>
      </c>
      <c r="E856" s="88"/>
      <c r="FG856" s="92"/>
      <c r="FH856" s="92"/>
      <c r="FI856" s="92"/>
      <c r="FJ856" s="92"/>
      <c r="FK856" s="92"/>
      <c r="FL856" s="92"/>
      <c r="FM856" s="92"/>
      <c r="FN856" s="92"/>
      <c r="FO856" s="92"/>
    </row>
    <row r="857" s="57" customFormat="1" ht="15" spans="1:171">
      <c r="A857" s="85">
        <v>2120105</v>
      </c>
      <c r="B857" s="99" t="s">
        <v>748</v>
      </c>
      <c r="C857" s="87">
        <v>0</v>
      </c>
      <c r="D857" s="87">
        <v>0</v>
      </c>
      <c r="E857" s="88"/>
      <c r="FG857" s="92"/>
      <c r="FH857" s="92"/>
      <c r="FI857" s="92"/>
      <c r="FJ857" s="92"/>
      <c r="FK857" s="92"/>
      <c r="FL857" s="92"/>
      <c r="FM857" s="92"/>
      <c r="FN857" s="92"/>
      <c r="FO857" s="92"/>
    </row>
    <row r="858" s="57" customFormat="1" ht="15" spans="1:171">
      <c r="A858" s="85">
        <v>2120106</v>
      </c>
      <c r="B858" s="99" t="s">
        <v>749</v>
      </c>
      <c r="C858" s="87">
        <v>0</v>
      </c>
      <c r="D858" s="87">
        <v>0</v>
      </c>
      <c r="E858" s="88"/>
      <c r="FG858" s="92"/>
      <c r="FH858" s="92"/>
      <c r="FI858" s="92"/>
      <c r="FJ858" s="92"/>
      <c r="FK858" s="92"/>
      <c r="FL858" s="92"/>
      <c r="FM858" s="92"/>
      <c r="FN858" s="92"/>
      <c r="FO858" s="92"/>
    </row>
    <row r="859" s="57" customFormat="1" ht="15" spans="1:171">
      <c r="A859" s="85">
        <v>2120107</v>
      </c>
      <c r="B859" s="99" t="s">
        <v>750</v>
      </c>
      <c r="C859" s="87">
        <v>0</v>
      </c>
      <c r="D859" s="87">
        <v>0</v>
      </c>
      <c r="E859" s="88"/>
      <c r="FG859" s="92"/>
      <c r="FH859" s="92"/>
      <c r="FI859" s="92"/>
      <c r="FJ859" s="92"/>
      <c r="FK859" s="92"/>
      <c r="FL859" s="92"/>
      <c r="FM859" s="92"/>
      <c r="FN859" s="92"/>
      <c r="FO859" s="92"/>
    </row>
    <row r="860" s="57" customFormat="1" ht="15" spans="1:171">
      <c r="A860" s="101">
        <v>2120108</v>
      </c>
      <c r="B860" s="102" t="s">
        <v>751</v>
      </c>
      <c r="C860" s="87">
        <v>280</v>
      </c>
      <c r="D860" s="87">
        <v>299</v>
      </c>
      <c r="E860" s="88">
        <f>SUM(D860/C860)</f>
        <v>1.06785714285714</v>
      </c>
      <c r="FG860" s="92"/>
      <c r="FH860" s="92"/>
      <c r="FI860" s="92"/>
      <c r="FJ860" s="92"/>
      <c r="FK860" s="92"/>
      <c r="FL860" s="92"/>
      <c r="FM860" s="92"/>
      <c r="FN860" s="92"/>
      <c r="FO860" s="92"/>
    </row>
    <row r="861" s="57" customFormat="1" ht="15" spans="1:171">
      <c r="A861" s="85">
        <v>2120109</v>
      </c>
      <c r="B861" s="99" t="s">
        <v>752</v>
      </c>
      <c r="C861" s="87">
        <v>0</v>
      </c>
      <c r="D861" s="87">
        <v>0</v>
      </c>
      <c r="E861" s="88"/>
      <c r="FG861" s="92"/>
      <c r="FH861" s="92"/>
      <c r="FI861" s="92"/>
      <c r="FJ861" s="92"/>
      <c r="FK861" s="92"/>
      <c r="FL861" s="92"/>
      <c r="FM861" s="92"/>
      <c r="FN861" s="92"/>
      <c r="FO861" s="92"/>
    </row>
    <row r="862" s="57" customFormat="1" ht="15" spans="1:171">
      <c r="A862" s="85">
        <v>2120110</v>
      </c>
      <c r="B862" s="99" t="s">
        <v>753</v>
      </c>
      <c r="C862" s="87">
        <v>0</v>
      </c>
      <c r="D862" s="87">
        <v>0</v>
      </c>
      <c r="E862" s="88"/>
      <c r="FG862" s="92"/>
      <c r="FH862" s="92"/>
      <c r="FI862" s="92"/>
      <c r="FJ862" s="92"/>
      <c r="FK862" s="92"/>
      <c r="FL862" s="92"/>
      <c r="FM862" s="92"/>
      <c r="FN862" s="92"/>
      <c r="FO862" s="92"/>
    </row>
    <row r="863" s="57" customFormat="1" ht="15" spans="1:171">
      <c r="A863" s="85">
        <v>2120199</v>
      </c>
      <c r="B863" s="99" t="s">
        <v>754</v>
      </c>
      <c r="C863" s="87">
        <v>396</v>
      </c>
      <c r="D863" s="87">
        <v>301</v>
      </c>
      <c r="E863" s="88">
        <f t="shared" ref="E863:E870" si="65">SUM(D863/C863)</f>
        <v>0.76010101010101</v>
      </c>
      <c r="FG863" s="92"/>
      <c r="FH863" s="92"/>
      <c r="FI863" s="92"/>
      <c r="FJ863" s="92"/>
      <c r="FK863" s="92"/>
      <c r="FL863" s="92"/>
      <c r="FM863" s="92"/>
      <c r="FN863" s="92"/>
      <c r="FO863" s="92"/>
    </row>
    <row r="864" s="57" customFormat="1" ht="15" spans="1:171">
      <c r="A864" s="81">
        <v>21202</v>
      </c>
      <c r="B864" s="82" t="s">
        <v>755</v>
      </c>
      <c r="C864" s="83">
        <v>0</v>
      </c>
      <c r="D864" s="94">
        <v>0</v>
      </c>
      <c r="E864" s="84"/>
      <c r="FG864" s="92"/>
      <c r="FH864" s="92"/>
      <c r="FI864" s="92"/>
      <c r="FJ864" s="92"/>
      <c r="FK864" s="92"/>
      <c r="FL864" s="92"/>
      <c r="FM864" s="92"/>
      <c r="FN864" s="92"/>
      <c r="FO864" s="92"/>
    </row>
    <row r="865" s="57" customFormat="1" ht="15" spans="1:171">
      <c r="A865" s="85">
        <v>2120201</v>
      </c>
      <c r="B865" s="99" t="s">
        <v>755</v>
      </c>
      <c r="C865" s="87">
        <v>0</v>
      </c>
      <c r="D865" s="87">
        <v>0</v>
      </c>
      <c r="E865" s="88"/>
      <c r="FG865" s="92"/>
      <c r="FH865" s="92"/>
      <c r="FI865" s="92"/>
      <c r="FJ865" s="92"/>
      <c r="FK865" s="92"/>
      <c r="FL865" s="92"/>
      <c r="FM865" s="92"/>
      <c r="FN865" s="92"/>
      <c r="FO865" s="92"/>
    </row>
    <row r="866" s="57" customFormat="1" ht="15" spans="1:171">
      <c r="A866" s="81">
        <v>21203</v>
      </c>
      <c r="B866" s="82" t="s">
        <v>756</v>
      </c>
      <c r="C866" s="83">
        <f>SUM(C867:C868)</f>
        <v>4026</v>
      </c>
      <c r="D866" s="83">
        <f>SUM(D867:D868)</f>
        <v>47</v>
      </c>
      <c r="E866" s="84">
        <f t="shared" si="65"/>
        <v>0.0116741182314953</v>
      </c>
      <c r="FG866" s="92"/>
      <c r="FH866" s="92"/>
      <c r="FI866" s="92"/>
      <c r="FJ866" s="92"/>
      <c r="FK866" s="92"/>
      <c r="FL866" s="92"/>
      <c r="FM866" s="92"/>
      <c r="FN866" s="92"/>
      <c r="FO866" s="92"/>
    </row>
    <row r="867" s="57" customFormat="1" ht="15" spans="1:171">
      <c r="A867" s="85">
        <v>2120303</v>
      </c>
      <c r="B867" s="99" t="s">
        <v>757</v>
      </c>
      <c r="C867" s="87">
        <v>6</v>
      </c>
      <c r="D867" s="87">
        <v>6</v>
      </c>
      <c r="E867" s="88">
        <f t="shared" si="65"/>
        <v>1</v>
      </c>
      <c r="FG867" s="92"/>
      <c r="FH867" s="92"/>
      <c r="FI867" s="92"/>
      <c r="FJ867" s="92"/>
      <c r="FK867" s="92"/>
      <c r="FL867" s="92"/>
      <c r="FM867" s="92"/>
      <c r="FN867" s="92"/>
      <c r="FO867" s="92"/>
    </row>
    <row r="868" s="57" customFormat="1" ht="15" spans="1:171">
      <c r="A868" s="85">
        <v>2120399</v>
      </c>
      <c r="B868" s="99" t="s">
        <v>758</v>
      </c>
      <c r="C868" s="87">
        <v>4020</v>
      </c>
      <c r="D868" s="87">
        <v>41</v>
      </c>
      <c r="E868" s="88">
        <f t="shared" si="65"/>
        <v>0.0101990049751244</v>
      </c>
      <c r="FG868" s="92"/>
      <c r="FH868" s="92"/>
      <c r="FI868" s="92"/>
      <c r="FJ868" s="92"/>
      <c r="FK868" s="92"/>
      <c r="FL868" s="92"/>
      <c r="FM868" s="92"/>
      <c r="FN868" s="92"/>
      <c r="FO868" s="92"/>
    </row>
    <row r="869" s="57" customFormat="1" ht="15" spans="1:171">
      <c r="A869" s="81">
        <v>21205</v>
      </c>
      <c r="B869" s="82" t="s">
        <v>759</v>
      </c>
      <c r="C869" s="83">
        <f>SUM(C870)</f>
        <v>1674</v>
      </c>
      <c r="D869" s="83">
        <f>SUM(D870)</f>
        <v>1600</v>
      </c>
      <c r="E869" s="84">
        <f t="shared" si="65"/>
        <v>0.955794504181601</v>
      </c>
      <c r="FG869" s="92"/>
      <c r="FH869" s="92"/>
      <c r="FI869" s="92"/>
      <c r="FJ869" s="92"/>
      <c r="FK869" s="92"/>
      <c r="FL869" s="92"/>
      <c r="FM869" s="92"/>
      <c r="FN869" s="92"/>
      <c r="FO869" s="92"/>
    </row>
    <row r="870" s="57" customFormat="1" ht="15" spans="1:171">
      <c r="A870" s="85">
        <v>2120501</v>
      </c>
      <c r="B870" s="99" t="s">
        <v>759</v>
      </c>
      <c r="C870" s="87">
        <v>1674</v>
      </c>
      <c r="D870" s="87">
        <v>1600</v>
      </c>
      <c r="E870" s="88">
        <f t="shared" si="65"/>
        <v>0.955794504181601</v>
      </c>
      <c r="FG870" s="92"/>
      <c r="FH870" s="92"/>
      <c r="FI870" s="92"/>
      <c r="FJ870" s="92"/>
      <c r="FK870" s="92"/>
      <c r="FL870" s="92"/>
      <c r="FM870" s="92"/>
      <c r="FN870" s="92"/>
      <c r="FO870" s="92"/>
    </row>
    <row r="871" s="57" customFormat="1" ht="15" spans="1:171">
      <c r="A871" s="81">
        <v>21206</v>
      </c>
      <c r="B871" s="82" t="s">
        <v>760</v>
      </c>
      <c r="C871" s="83">
        <v>0</v>
      </c>
      <c r="D871" s="94">
        <v>0</v>
      </c>
      <c r="E871" s="84"/>
      <c r="FG871" s="92"/>
      <c r="FH871" s="92"/>
      <c r="FI871" s="92"/>
      <c r="FJ871" s="92"/>
      <c r="FK871" s="92"/>
      <c r="FL871" s="92"/>
      <c r="FM871" s="92"/>
      <c r="FN871" s="92"/>
      <c r="FO871" s="92"/>
    </row>
    <row r="872" s="57" customFormat="1" ht="15" spans="1:171">
      <c r="A872" s="85">
        <v>2120601</v>
      </c>
      <c r="B872" s="99" t="s">
        <v>760</v>
      </c>
      <c r="C872" s="87">
        <v>0</v>
      </c>
      <c r="D872" s="87">
        <v>0</v>
      </c>
      <c r="E872" s="88"/>
      <c r="FG872" s="92"/>
      <c r="FH872" s="92"/>
      <c r="FI872" s="92"/>
      <c r="FJ872" s="92"/>
      <c r="FK872" s="92"/>
      <c r="FL872" s="92"/>
      <c r="FM872" s="92"/>
      <c r="FN872" s="92"/>
      <c r="FO872" s="92"/>
    </row>
    <row r="873" s="57" customFormat="1" ht="15" spans="1:171">
      <c r="A873" s="81">
        <v>21299</v>
      </c>
      <c r="B873" s="82" t="s">
        <v>761</v>
      </c>
      <c r="C873" s="83">
        <v>0</v>
      </c>
      <c r="D873" s="94">
        <v>0</v>
      </c>
      <c r="E873" s="84"/>
      <c r="FG873" s="92"/>
      <c r="FH873" s="92"/>
      <c r="FI873" s="92"/>
      <c r="FJ873" s="92"/>
      <c r="FK873" s="92"/>
      <c r="FL873" s="92"/>
      <c r="FM873" s="92"/>
      <c r="FN873" s="92"/>
      <c r="FO873" s="92"/>
    </row>
    <row r="874" s="57" customFormat="1" ht="15" spans="1:171">
      <c r="A874" s="85">
        <v>2129999</v>
      </c>
      <c r="B874" s="99" t="s">
        <v>761</v>
      </c>
      <c r="C874" s="87">
        <v>0</v>
      </c>
      <c r="D874" s="87">
        <v>0</v>
      </c>
      <c r="E874" s="88"/>
      <c r="FG874" s="92"/>
      <c r="FH874" s="92"/>
      <c r="FI874" s="92"/>
      <c r="FJ874" s="92"/>
      <c r="FK874" s="92"/>
      <c r="FL874" s="92"/>
      <c r="FM874" s="92"/>
      <c r="FN874" s="92"/>
      <c r="FO874" s="92"/>
    </row>
    <row r="875" s="57" customFormat="1" ht="15" spans="1:171">
      <c r="A875" s="77">
        <v>213</v>
      </c>
      <c r="B875" s="78" t="s">
        <v>762</v>
      </c>
      <c r="C875" s="79">
        <v>51028</v>
      </c>
      <c r="D875" s="103">
        <f>D876+D902+D925+D953+D960+D967+D973+D976</f>
        <v>51184</v>
      </c>
      <c r="E875" s="80">
        <f t="shared" ref="E875:E878" si="66">SUM(D875/C875)</f>
        <v>1.00305714509681</v>
      </c>
      <c r="FG875" s="92"/>
      <c r="FH875" s="92"/>
      <c r="FI875" s="92"/>
      <c r="FJ875" s="92"/>
      <c r="FK875" s="92"/>
      <c r="FL875" s="92"/>
      <c r="FM875" s="92"/>
      <c r="FN875" s="92"/>
      <c r="FO875" s="92"/>
    </row>
    <row r="876" s="57" customFormat="1" ht="15" spans="1:171">
      <c r="A876" s="81">
        <v>21301</v>
      </c>
      <c r="B876" s="82" t="s">
        <v>763</v>
      </c>
      <c r="C876" s="83">
        <f>SUM(C877:C901)</f>
        <v>13263</v>
      </c>
      <c r="D876" s="83">
        <f>SUM(D877:D901)</f>
        <v>13129</v>
      </c>
      <c r="E876" s="84">
        <f t="shared" si="66"/>
        <v>0.989896705119505</v>
      </c>
      <c r="FG876" s="92"/>
      <c r="FH876" s="92"/>
      <c r="FI876" s="92"/>
      <c r="FJ876" s="92"/>
      <c r="FK876" s="92"/>
      <c r="FL876" s="92"/>
      <c r="FM876" s="92"/>
      <c r="FN876" s="92"/>
      <c r="FO876" s="92"/>
    </row>
    <row r="877" s="57" customFormat="1" ht="15" spans="1:171">
      <c r="A877" s="85">
        <v>2130101</v>
      </c>
      <c r="B877" s="99" t="s">
        <v>151</v>
      </c>
      <c r="C877" s="87">
        <v>1335</v>
      </c>
      <c r="D877" s="87">
        <v>1335</v>
      </c>
      <c r="E877" s="88">
        <f t="shared" si="66"/>
        <v>1</v>
      </c>
      <c r="FG877" s="92"/>
      <c r="FH877" s="92"/>
      <c r="FI877" s="92"/>
      <c r="FJ877" s="92"/>
      <c r="FK877" s="92"/>
      <c r="FL877" s="92"/>
      <c r="FM877" s="92"/>
      <c r="FN877" s="92"/>
      <c r="FO877" s="92"/>
    </row>
    <row r="878" s="57" customFormat="1" ht="15" spans="1:171">
      <c r="A878" s="85">
        <v>2130102</v>
      </c>
      <c r="B878" s="99" t="s">
        <v>152</v>
      </c>
      <c r="C878" s="87">
        <v>161</v>
      </c>
      <c r="D878" s="87">
        <v>161</v>
      </c>
      <c r="E878" s="88">
        <f t="shared" si="66"/>
        <v>1</v>
      </c>
      <c r="FG878" s="92"/>
      <c r="FH878" s="92"/>
      <c r="FI878" s="92"/>
      <c r="FJ878" s="92"/>
      <c r="FK878" s="92"/>
      <c r="FL878" s="92"/>
      <c r="FM878" s="92"/>
      <c r="FN878" s="92"/>
      <c r="FO878" s="92"/>
    </row>
    <row r="879" s="57" customFormat="1" ht="15" spans="1:171">
      <c r="A879" s="85">
        <v>2130103</v>
      </c>
      <c r="B879" s="99" t="s">
        <v>153</v>
      </c>
      <c r="C879" s="87">
        <v>0</v>
      </c>
      <c r="D879" s="87">
        <v>0</v>
      </c>
      <c r="E879" s="88"/>
      <c r="FG879" s="92"/>
      <c r="FH879" s="92"/>
      <c r="FI879" s="92"/>
      <c r="FJ879" s="92"/>
      <c r="FK879" s="92"/>
      <c r="FL879" s="92"/>
      <c r="FM879" s="92"/>
      <c r="FN879" s="92"/>
      <c r="FO879" s="92"/>
    </row>
    <row r="880" s="57" customFormat="1" ht="15" spans="1:171">
      <c r="A880" s="85">
        <v>2130104</v>
      </c>
      <c r="B880" s="99" t="s">
        <v>160</v>
      </c>
      <c r="C880" s="87">
        <v>0</v>
      </c>
      <c r="D880" s="87">
        <v>0</v>
      </c>
      <c r="E880" s="88"/>
      <c r="FG880" s="92"/>
      <c r="FH880" s="92"/>
      <c r="FI880" s="92"/>
      <c r="FJ880" s="92"/>
      <c r="FK880" s="92"/>
      <c r="FL880" s="92"/>
      <c r="FM880" s="92"/>
      <c r="FN880" s="92"/>
      <c r="FO880" s="92"/>
    </row>
    <row r="881" s="57" customFormat="1" ht="15" spans="1:171">
      <c r="A881" s="85">
        <v>2130105</v>
      </c>
      <c r="B881" s="99" t="s">
        <v>764</v>
      </c>
      <c r="C881" s="87">
        <v>0</v>
      </c>
      <c r="D881" s="87">
        <v>0</v>
      </c>
      <c r="E881" s="88"/>
      <c r="FG881" s="92"/>
      <c r="FH881" s="92"/>
      <c r="FI881" s="92"/>
      <c r="FJ881" s="92"/>
      <c r="FK881" s="92"/>
      <c r="FL881" s="92"/>
      <c r="FM881" s="92"/>
      <c r="FN881" s="92"/>
      <c r="FO881" s="92"/>
    </row>
    <row r="882" s="57" customFormat="1" ht="15" spans="1:171">
      <c r="A882" s="85">
        <v>2130106</v>
      </c>
      <c r="B882" s="99" t="s">
        <v>765</v>
      </c>
      <c r="C882" s="87">
        <v>6</v>
      </c>
      <c r="D882" s="87">
        <v>6</v>
      </c>
      <c r="E882" s="88">
        <f t="shared" ref="E882:E884" si="67">SUM(D882/C882)</f>
        <v>1</v>
      </c>
      <c r="FG882" s="92"/>
      <c r="FH882" s="92"/>
      <c r="FI882" s="92"/>
      <c r="FJ882" s="92"/>
      <c r="FK882" s="92"/>
      <c r="FL882" s="92"/>
      <c r="FM882" s="92"/>
      <c r="FN882" s="92"/>
      <c r="FO882" s="92"/>
    </row>
    <row r="883" s="57" customFormat="1" ht="15" spans="1:171">
      <c r="A883" s="85">
        <v>2130108</v>
      </c>
      <c r="B883" s="99" t="s">
        <v>766</v>
      </c>
      <c r="C883" s="87">
        <v>199</v>
      </c>
      <c r="D883" s="87">
        <v>180</v>
      </c>
      <c r="E883" s="88">
        <f t="shared" si="67"/>
        <v>0.904522613065327</v>
      </c>
      <c r="FG883" s="92"/>
      <c r="FH883" s="92"/>
      <c r="FI883" s="92"/>
      <c r="FJ883" s="92"/>
      <c r="FK883" s="92"/>
      <c r="FL883" s="92"/>
      <c r="FM883" s="92"/>
      <c r="FN883" s="92"/>
      <c r="FO883" s="92"/>
    </row>
    <row r="884" s="57" customFormat="1" ht="15" spans="1:171">
      <c r="A884" s="85">
        <v>2130109</v>
      </c>
      <c r="B884" s="99" t="s">
        <v>767</v>
      </c>
      <c r="C884" s="87">
        <v>49</v>
      </c>
      <c r="D884" s="87">
        <v>48</v>
      </c>
      <c r="E884" s="88">
        <f t="shared" si="67"/>
        <v>0.979591836734694</v>
      </c>
      <c r="FG884" s="92"/>
      <c r="FH884" s="92"/>
      <c r="FI884" s="92"/>
      <c r="FJ884" s="92"/>
      <c r="FK884" s="92"/>
      <c r="FL884" s="92"/>
      <c r="FM884" s="92"/>
      <c r="FN884" s="92"/>
      <c r="FO884" s="92"/>
    </row>
    <row r="885" s="57" customFormat="1" ht="15" spans="1:171">
      <c r="A885" s="85">
        <v>2130110</v>
      </c>
      <c r="B885" s="99" t="s">
        <v>768</v>
      </c>
      <c r="C885" s="87">
        <v>0</v>
      </c>
      <c r="D885" s="87">
        <v>0</v>
      </c>
      <c r="E885" s="88"/>
      <c r="FG885" s="92"/>
      <c r="FH885" s="92"/>
      <c r="FI885" s="92"/>
      <c r="FJ885" s="92"/>
      <c r="FK885" s="92"/>
      <c r="FL885" s="92"/>
      <c r="FM885" s="92"/>
      <c r="FN885" s="92"/>
      <c r="FO885" s="92"/>
    </row>
    <row r="886" s="57" customFormat="1" ht="15" spans="1:171">
      <c r="A886" s="85">
        <v>2130111</v>
      </c>
      <c r="B886" s="99" t="s">
        <v>769</v>
      </c>
      <c r="C886" s="87">
        <v>0</v>
      </c>
      <c r="D886" s="87">
        <v>0</v>
      </c>
      <c r="E886" s="88"/>
      <c r="FG886" s="92"/>
      <c r="FH886" s="92"/>
      <c r="FI886" s="92"/>
      <c r="FJ886" s="92"/>
      <c r="FK886" s="92"/>
      <c r="FL886" s="92"/>
      <c r="FM886" s="92"/>
      <c r="FN886" s="92"/>
      <c r="FO886" s="92"/>
    </row>
    <row r="887" s="57" customFormat="1" ht="15" spans="1:171">
      <c r="A887" s="85">
        <v>2130112</v>
      </c>
      <c r="B887" s="99" t="s">
        <v>770</v>
      </c>
      <c r="C887" s="87">
        <v>0</v>
      </c>
      <c r="D887" s="87">
        <v>0</v>
      </c>
      <c r="E887" s="88"/>
      <c r="FG887" s="92"/>
      <c r="FH887" s="92"/>
      <c r="FI887" s="92"/>
      <c r="FJ887" s="92"/>
      <c r="FK887" s="92"/>
      <c r="FL887" s="92"/>
      <c r="FM887" s="92"/>
      <c r="FN887" s="92"/>
      <c r="FO887" s="92"/>
    </row>
    <row r="888" s="57" customFormat="1" ht="15" spans="1:171">
      <c r="A888" s="85">
        <v>2130114</v>
      </c>
      <c r="B888" s="99" t="s">
        <v>771</v>
      </c>
      <c r="C888" s="87">
        <v>0</v>
      </c>
      <c r="D888" s="87">
        <v>0</v>
      </c>
      <c r="E888" s="88"/>
      <c r="FG888" s="92"/>
      <c r="FH888" s="92"/>
      <c r="FI888" s="92"/>
      <c r="FJ888" s="92"/>
      <c r="FK888" s="92"/>
      <c r="FL888" s="92"/>
      <c r="FM888" s="92"/>
      <c r="FN888" s="92"/>
      <c r="FO888" s="92"/>
    </row>
    <row r="889" s="57" customFormat="1" ht="15" spans="1:171">
      <c r="A889" s="85">
        <v>2130119</v>
      </c>
      <c r="B889" s="99" t="s">
        <v>772</v>
      </c>
      <c r="C889" s="87">
        <v>131</v>
      </c>
      <c r="D889" s="87">
        <v>140</v>
      </c>
      <c r="E889" s="88">
        <f t="shared" ref="E889:E893" si="68">SUM(D889/C889)</f>
        <v>1.06870229007634</v>
      </c>
      <c r="FG889" s="92"/>
      <c r="FH889" s="92"/>
      <c r="FI889" s="92"/>
      <c r="FJ889" s="92"/>
      <c r="FK889" s="92"/>
      <c r="FL889" s="92"/>
      <c r="FM889" s="92"/>
      <c r="FN889" s="92"/>
      <c r="FO889" s="92"/>
    </row>
    <row r="890" s="57" customFormat="1" ht="15" spans="1:171">
      <c r="A890" s="85">
        <v>2130120</v>
      </c>
      <c r="B890" s="99" t="s">
        <v>773</v>
      </c>
      <c r="C890" s="87">
        <v>1357</v>
      </c>
      <c r="D890" s="87">
        <v>1400</v>
      </c>
      <c r="E890" s="88">
        <f t="shared" si="68"/>
        <v>1.03168754605748</v>
      </c>
      <c r="FG890" s="92"/>
      <c r="FH890" s="92"/>
      <c r="FI890" s="92"/>
      <c r="FJ890" s="92"/>
      <c r="FK890" s="92"/>
      <c r="FL890" s="92"/>
      <c r="FM890" s="92"/>
      <c r="FN890" s="92"/>
      <c r="FO890" s="92"/>
    </row>
    <row r="891" s="57" customFormat="1" ht="15" spans="1:171">
      <c r="A891" s="85">
        <v>2130121</v>
      </c>
      <c r="B891" s="99" t="s">
        <v>774</v>
      </c>
      <c r="C891" s="87">
        <v>324</v>
      </c>
      <c r="D891" s="87">
        <v>320</v>
      </c>
      <c r="E891" s="88">
        <f t="shared" si="68"/>
        <v>0.987654320987654</v>
      </c>
      <c r="FG891" s="92"/>
      <c r="FH891" s="92"/>
      <c r="FI891" s="92"/>
      <c r="FJ891" s="92"/>
      <c r="FK891" s="92"/>
      <c r="FL891" s="92"/>
      <c r="FM891" s="92"/>
      <c r="FN891" s="92"/>
      <c r="FO891" s="92"/>
    </row>
    <row r="892" s="57" customFormat="1" ht="15" spans="1:171">
      <c r="A892" s="85">
        <v>2130122</v>
      </c>
      <c r="B892" s="99" t="s">
        <v>775</v>
      </c>
      <c r="C892" s="87">
        <v>874</v>
      </c>
      <c r="D892" s="87">
        <v>900</v>
      </c>
      <c r="E892" s="88">
        <f t="shared" si="68"/>
        <v>1.02974828375286</v>
      </c>
      <c r="FG892" s="92"/>
      <c r="FH892" s="92"/>
      <c r="FI892" s="92"/>
      <c r="FJ892" s="92"/>
      <c r="FK892" s="92"/>
      <c r="FL892" s="92"/>
      <c r="FM892" s="92"/>
      <c r="FN892" s="92"/>
      <c r="FO892" s="92"/>
    </row>
    <row r="893" s="57" customFormat="1" ht="15" spans="1:171">
      <c r="A893" s="85">
        <v>2130124</v>
      </c>
      <c r="B893" s="99" t="s">
        <v>776</v>
      </c>
      <c r="C893" s="87">
        <v>109</v>
      </c>
      <c r="D893" s="87">
        <v>100</v>
      </c>
      <c r="E893" s="88">
        <f t="shared" si="68"/>
        <v>0.917431192660551</v>
      </c>
      <c r="FG893" s="92"/>
      <c r="FH893" s="92"/>
      <c r="FI893" s="92"/>
      <c r="FJ893" s="92"/>
      <c r="FK893" s="92"/>
      <c r="FL893" s="92"/>
      <c r="FM893" s="92"/>
      <c r="FN893" s="92"/>
      <c r="FO893" s="92"/>
    </row>
    <row r="894" s="57" customFormat="1" ht="15" spans="1:171">
      <c r="A894" s="85">
        <v>2130125</v>
      </c>
      <c r="B894" s="99" t="s">
        <v>777</v>
      </c>
      <c r="C894" s="87">
        <v>0</v>
      </c>
      <c r="D894" s="87">
        <v>0</v>
      </c>
      <c r="E894" s="88"/>
      <c r="FG894" s="92"/>
      <c r="FH894" s="92"/>
      <c r="FI894" s="92"/>
      <c r="FJ894" s="92"/>
      <c r="FK894" s="92"/>
      <c r="FL894" s="92"/>
      <c r="FM894" s="92"/>
      <c r="FN894" s="92"/>
      <c r="FO894" s="92"/>
    </row>
    <row r="895" s="57" customFormat="1" ht="15" spans="1:171">
      <c r="A895" s="85">
        <v>2130126</v>
      </c>
      <c r="B895" s="99" t="s">
        <v>778</v>
      </c>
      <c r="C895" s="87">
        <v>15</v>
      </c>
      <c r="D895" s="87">
        <v>15</v>
      </c>
      <c r="E895" s="88">
        <f t="shared" ref="E895:E904" si="69">SUM(D895/C895)</f>
        <v>1</v>
      </c>
      <c r="FG895" s="92"/>
      <c r="FH895" s="92"/>
      <c r="FI895" s="92"/>
      <c r="FJ895" s="92"/>
      <c r="FK895" s="92"/>
      <c r="FL895" s="92"/>
      <c r="FM895" s="92"/>
      <c r="FN895" s="92"/>
      <c r="FO895" s="92"/>
    </row>
    <row r="896" s="57" customFormat="1" ht="15" spans="1:171">
      <c r="A896" s="85">
        <v>2130135</v>
      </c>
      <c r="B896" s="99" t="s">
        <v>779</v>
      </c>
      <c r="C896" s="87">
        <v>115</v>
      </c>
      <c r="D896" s="87">
        <v>110</v>
      </c>
      <c r="E896" s="88">
        <f t="shared" si="69"/>
        <v>0.956521739130435</v>
      </c>
      <c r="FG896" s="92"/>
      <c r="FH896" s="92"/>
      <c r="FI896" s="92"/>
      <c r="FJ896" s="92"/>
      <c r="FK896" s="92"/>
      <c r="FL896" s="92"/>
      <c r="FM896" s="92"/>
      <c r="FN896" s="92"/>
      <c r="FO896" s="92"/>
    </row>
    <row r="897" s="57" customFormat="1" ht="15" spans="1:171">
      <c r="A897" s="85">
        <v>2130142</v>
      </c>
      <c r="B897" s="99" t="s">
        <v>780</v>
      </c>
      <c r="C897" s="87">
        <v>2823</v>
      </c>
      <c r="D897" s="87">
        <v>3000</v>
      </c>
      <c r="E897" s="88">
        <f t="shared" si="69"/>
        <v>1.06269925611052</v>
      </c>
      <c r="FG897" s="92"/>
      <c r="FH897" s="92"/>
      <c r="FI897" s="92"/>
      <c r="FJ897" s="92"/>
      <c r="FK897" s="92"/>
      <c r="FL897" s="92"/>
      <c r="FM897" s="92"/>
      <c r="FN897" s="92"/>
      <c r="FO897" s="92"/>
    </row>
    <row r="898" s="57" customFormat="1" ht="15" spans="1:171">
      <c r="A898" s="85">
        <v>2130148</v>
      </c>
      <c r="B898" s="99" t="s">
        <v>781</v>
      </c>
      <c r="C898" s="87">
        <v>80</v>
      </c>
      <c r="D898" s="87">
        <v>80</v>
      </c>
      <c r="E898" s="88">
        <f t="shared" si="69"/>
        <v>1</v>
      </c>
      <c r="FG898" s="92"/>
      <c r="FH898" s="92"/>
      <c r="FI898" s="92"/>
      <c r="FJ898" s="92"/>
      <c r="FK898" s="92"/>
      <c r="FL898" s="92"/>
      <c r="FM898" s="92"/>
      <c r="FN898" s="92"/>
      <c r="FO898" s="92"/>
    </row>
    <row r="899" s="57" customFormat="1" ht="15" spans="1:171">
      <c r="A899" s="85">
        <v>2130152</v>
      </c>
      <c r="B899" s="99" t="s">
        <v>782</v>
      </c>
      <c r="C899" s="87">
        <v>1</v>
      </c>
      <c r="D899" s="87">
        <v>3</v>
      </c>
      <c r="E899" s="88">
        <f t="shared" si="69"/>
        <v>3</v>
      </c>
      <c r="FG899" s="92"/>
      <c r="FH899" s="92"/>
      <c r="FI899" s="92"/>
      <c r="FJ899" s="92"/>
      <c r="FK899" s="92"/>
      <c r="FL899" s="92"/>
      <c r="FM899" s="92"/>
      <c r="FN899" s="92"/>
      <c r="FO899" s="92"/>
    </row>
    <row r="900" s="57" customFormat="1" ht="15" spans="1:171">
      <c r="A900" s="85">
        <v>2130153</v>
      </c>
      <c r="B900" s="99" t="s">
        <v>783</v>
      </c>
      <c r="C900" s="87">
        <v>2005</v>
      </c>
      <c r="D900" s="87">
        <v>2000</v>
      </c>
      <c r="E900" s="88">
        <f t="shared" si="69"/>
        <v>0.997506234413965</v>
      </c>
      <c r="FG900" s="92"/>
      <c r="FH900" s="92"/>
      <c r="FI900" s="92"/>
      <c r="FJ900" s="92"/>
      <c r="FK900" s="92"/>
      <c r="FL900" s="92"/>
      <c r="FM900" s="92"/>
      <c r="FN900" s="92"/>
      <c r="FO900" s="92"/>
    </row>
    <row r="901" s="57" customFormat="1" ht="15" spans="1:171">
      <c r="A901" s="85">
        <v>2130199</v>
      </c>
      <c r="B901" s="99" t="s">
        <v>784</v>
      </c>
      <c r="C901" s="87">
        <v>3679</v>
      </c>
      <c r="D901" s="87">
        <v>3331</v>
      </c>
      <c r="E901" s="88">
        <f t="shared" si="69"/>
        <v>0.905409078553955</v>
      </c>
      <c r="FG901" s="92"/>
      <c r="FH901" s="92"/>
      <c r="FI901" s="92"/>
      <c r="FJ901" s="92"/>
      <c r="FK901" s="92"/>
      <c r="FL901" s="92"/>
      <c r="FM901" s="92"/>
      <c r="FN901" s="92"/>
      <c r="FO901" s="92"/>
    </row>
    <row r="902" s="57" customFormat="1" ht="15" spans="1:171">
      <c r="A902" s="81">
        <v>21302</v>
      </c>
      <c r="B902" s="82" t="s">
        <v>785</v>
      </c>
      <c r="C902" s="83">
        <f>SUM(C903:C924)</f>
        <v>8626</v>
      </c>
      <c r="D902" s="83">
        <f>SUM(D903:D924)</f>
        <v>8884</v>
      </c>
      <c r="E902" s="84">
        <f t="shared" si="69"/>
        <v>1.02990957570137</v>
      </c>
      <c r="FG902" s="92"/>
      <c r="FH902" s="92"/>
      <c r="FI902" s="92"/>
      <c r="FJ902" s="92"/>
      <c r="FK902" s="92"/>
      <c r="FL902" s="92"/>
      <c r="FM902" s="92"/>
      <c r="FN902" s="92"/>
      <c r="FO902" s="92"/>
    </row>
    <row r="903" s="57" customFormat="1" ht="15" spans="1:171">
      <c r="A903" s="85">
        <v>2130201</v>
      </c>
      <c r="B903" s="99" t="s">
        <v>151</v>
      </c>
      <c r="C903" s="87">
        <v>1418</v>
      </c>
      <c r="D903" s="87">
        <v>1580</v>
      </c>
      <c r="E903" s="88">
        <f t="shared" si="69"/>
        <v>1.11424541607898</v>
      </c>
      <c r="FG903" s="92"/>
      <c r="FH903" s="92"/>
      <c r="FI903" s="92"/>
      <c r="FJ903" s="92"/>
      <c r="FK903" s="92"/>
      <c r="FL903" s="92"/>
      <c r="FM903" s="92"/>
      <c r="FN903" s="92"/>
      <c r="FO903" s="92"/>
    </row>
    <row r="904" s="57" customFormat="1" ht="15" spans="1:171">
      <c r="A904" s="85">
        <v>2130202</v>
      </c>
      <c r="B904" s="99" t="s">
        <v>152</v>
      </c>
      <c r="C904" s="87">
        <v>207</v>
      </c>
      <c r="D904" s="87">
        <v>200</v>
      </c>
      <c r="E904" s="88">
        <f t="shared" si="69"/>
        <v>0.966183574879227</v>
      </c>
      <c r="FG904" s="92"/>
      <c r="FH904" s="92"/>
      <c r="FI904" s="92"/>
      <c r="FJ904" s="92"/>
      <c r="FK904" s="92"/>
      <c r="FL904" s="92"/>
      <c r="FM904" s="92"/>
      <c r="FN904" s="92"/>
      <c r="FO904" s="92"/>
    </row>
    <row r="905" s="57" customFormat="1" ht="15" spans="1:171">
      <c r="A905" s="85">
        <v>2130203</v>
      </c>
      <c r="B905" s="99" t="s">
        <v>153</v>
      </c>
      <c r="C905" s="87">
        <v>0</v>
      </c>
      <c r="D905" s="87">
        <v>0</v>
      </c>
      <c r="E905" s="88"/>
      <c r="FG905" s="92"/>
      <c r="FH905" s="92"/>
      <c r="FI905" s="92"/>
      <c r="FJ905" s="92"/>
      <c r="FK905" s="92"/>
      <c r="FL905" s="92"/>
      <c r="FM905" s="92"/>
      <c r="FN905" s="92"/>
      <c r="FO905" s="92"/>
    </row>
    <row r="906" s="57" customFormat="1" ht="15" spans="1:171">
      <c r="A906" s="85">
        <v>2130204</v>
      </c>
      <c r="B906" s="99" t="s">
        <v>786</v>
      </c>
      <c r="C906" s="87">
        <v>4630</v>
      </c>
      <c r="D906" s="87">
        <v>4700</v>
      </c>
      <c r="E906" s="88">
        <f t="shared" ref="E906:E910" si="70">SUM(D906/C906)</f>
        <v>1.01511879049676</v>
      </c>
      <c r="FG906" s="92"/>
      <c r="FH906" s="92"/>
      <c r="FI906" s="92"/>
      <c r="FJ906" s="92"/>
      <c r="FK906" s="92"/>
      <c r="FL906" s="92"/>
      <c r="FM906" s="92"/>
      <c r="FN906" s="92"/>
      <c r="FO906" s="92"/>
    </row>
    <row r="907" s="57" customFormat="1" ht="15" spans="1:171">
      <c r="A907" s="85">
        <v>2130205</v>
      </c>
      <c r="B907" s="99" t="s">
        <v>787</v>
      </c>
      <c r="C907" s="87">
        <v>716</v>
      </c>
      <c r="D907" s="87">
        <v>700</v>
      </c>
      <c r="E907" s="88">
        <f t="shared" si="70"/>
        <v>0.977653631284916</v>
      </c>
      <c r="FG907" s="92"/>
      <c r="FH907" s="92"/>
      <c r="FI907" s="92"/>
      <c r="FJ907" s="92"/>
      <c r="FK907" s="92"/>
      <c r="FL907" s="92"/>
      <c r="FM907" s="92"/>
      <c r="FN907" s="92"/>
      <c r="FO907" s="92"/>
    </row>
    <row r="908" s="57" customFormat="1" ht="15" spans="1:171">
      <c r="A908" s="85">
        <v>2130206</v>
      </c>
      <c r="B908" s="99" t="s">
        <v>788</v>
      </c>
      <c r="C908" s="87">
        <v>0</v>
      </c>
      <c r="D908" s="87">
        <v>0</v>
      </c>
      <c r="E908" s="88"/>
      <c r="FG908" s="92"/>
      <c r="FH908" s="92"/>
      <c r="FI908" s="92"/>
      <c r="FJ908" s="92"/>
      <c r="FK908" s="92"/>
      <c r="FL908" s="92"/>
      <c r="FM908" s="92"/>
      <c r="FN908" s="92"/>
      <c r="FO908" s="92"/>
    </row>
    <row r="909" s="57" customFormat="1" ht="15" spans="1:171">
      <c r="A909" s="85">
        <v>2130207</v>
      </c>
      <c r="B909" s="99" t="s">
        <v>789</v>
      </c>
      <c r="C909" s="87">
        <v>0</v>
      </c>
      <c r="D909" s="87">
        <v>0</v>
      </c>
      <c r="E909" s="88"/>
      <c r="FG909" s="92"/>
      <c r="FH909" s="92"/>
      <c r="FI909" s="92"/>
      <c r="FJ909" s="92"/>
      <c r="FK909" s="92"/>
      <c r="FL909" s="92"/>
      <c r="FM909" s="92"/>
      <c r="FN909" s="92"/>
      <c r="FO909" s="92"/>
    </row>
    <row r="910" s="57" customFormat="1" ht="15" spans="1:171">
      <c r="A910" s="85">
        <v>2130209</v>
      </c>
      <c r="B910" s="99" t="s">
        <v>790</v>
      </c>
      <c r="C910" s="87">
        <v>45</v>
      </c>
      <c r="D910" s="87">
        <v>45</v>
      </c>
      <c r="E910" s="88">
        <f t="shared" si="70"/>
        <v>1</v>
      </c>
      <c r="FG910" s="92"/>
      <c r="FH910" s="92"/>
      <c r="FI910" s="92"/>
      <c r="FJ910" s="92"/>
      <c r="FK910" s="92"/>
      <c r="FL910" s="92"/>
      <c r="FM910" s="92"/>
      <c r="FN910" s="92"/>
      <c r="FO910" s="92"/>
    </row>
    <row r="911" s="57" customFormat="1" ht="15" spans="1:171">
      <c r="A911" s="85">
        <v>2130211</v>
      </c>
      <c r="B911" s="99" t="s">
        <v>791</v>
      </c>
      <c r="C911" s="87">
        <v>0</v>
      </c>
      <c r="D911" s="87">
        <v>0</v>
      </c>
      <c r="E911" s="88"/>
      <c r="FG911" s="92"/>
      <c r="FH911" s="92"/>
      <c r="FI911" s="92"/>
      <c r="FJ911" s="92"/>
      <c r="FK911" s="92"/>
      <c r="FL911" s="92"/>
      <c r="FM911" s="92"/>
      <c r="FN911" s="92"/>
      <c r="FO911" s="92"/>
    </row>
    <row r="912" s="57" customFormat="1" ht="15" spans="1:171">
      <c r="A912" s="85">
        <v>2130212</v>
      </c>
      <c r="B912" s="99" t="s">
        <v>792</v>
      </c>
      <c r="C912" s="87">
        <v>35</v>
      </c>
      <c r="D912" s="87">
        <v>35</v>
      </c>
      <c r="E912" s="88">
        <f>SUM(D912/C912)</f>
        <v>1</v>
      </c>
      <c r="FG912" s="92"/>
      <c r="FH912" s="92"/>
      <c r="FI912" s="92"/>
      <c r="FJ912" s="92"/>
      <c r="FK912" s="92"/>
      <c r="FL912" s="92"/>
      <c r="FM912" s="92"/>
      <c r="FN912" s="92"/>
      <c r="FO912" s="92"/>
    </row>
    <row r="913" s="57" customFormat="1" ht="15" spans="1:171">
      <c r="A913" s="85">
        <v>2130213</v>
      </c>
      <c r="B913" s="99" t="s">
        <v>793</v>
      </c>
      <c r="C913" s="87">
        <v>0</v>
      </c>
      <c r="D913" s="87">
        <v>0</v>
      </c>
      <c r="E913" s="88"/>
      <c r="FG913" s="92"/>
      <c r="FH913" s="92"/>
      <c r="FI913" s="92"/>
      <c r="FJ913" s="92"/>
      <c r="FK913" s="92"/>
      <c r="FL913" s="92"/>
      <c r="FM913" s="92"/>
      <c r="FN913" s="92"/>
      <c r="FO913" s="92"/>
    </row>
    <row r="914" s="57" customFormat="1" ht="15" spans="1:171">
      <c r="A914" s="85">
        <v>2130217</v>
      </c>
      <c r="B914" s="99" t="s">
        <v>794</v>
      </c>
      <c r="C914" s="87">
        <v>0</v>
      </c>
      <c r="D914" s="87">
        <v>0</v>
      </c>
      <c r="E914" s="88"/>
      <c r="FG914" s="92"/>
      <c r="FH914" s="92"/>
      <c r="FI914" s="92"/>
      <c r="FJ914" s="92"/>
      <c r="FK914" s="92"/>
      <c r="FL914" s="92"/>
      <c r="FM914" s="92"/>
      <c r="FN914" s="92"/>
      <c r="FO914" s="92"/>
    </row>
    <row r="915" s="57" customFormat="1" ht="15" spans="1:171">
      <c r="A915" s="85">
        <v>2130220</v>
      </c>
      <c r="B915" s="99" t="s">
        <v>296</v>
      </c>
      <c r="C915" s="87">
        <v>0</v>
      </c>
      <c r="D915" s="87">
        <v>0</v>
      </c>
      <c r="E915" s="88"/>
      <c r="FG915" s="92"/>
      <c r="FH915" s="92"/>
      <c r="FI915" s="92"/>
      <c r="FJ915" s="92"/>
      <c r="FK915" s="92"/>
      <c r="FL915" s="92"/>
      <c r="FM915" s="92"/>
      <c r="FN915" s="92"/>
      <c r="FO915" s="92"/>
    </row>
    <row r="916" s="57" customFormat="1" ht="15" spans="1:171">
      <c r="A916" s="85">
        <v>2130221</v>
      </c>
      <c r="B916" s="99" t="s">
        <v>795</v>
      </c>
      <c r="C916" s="87">
        <v>0</v>
      </c>
      <c r="D916" s="87">
        <v>0</v>
      </c>
      <c r="E916" s="88"/>
      <c r="FG916" s="92"/>
      <c r="FH916" s="92"/>
      <c r="FI916" s="92"/>
      <c r="FJ916" s="92"/>
      <c r="FK916" s="92"/>
      <c r="FL916" s="92"/>
      <c r="FM916" s="92"/>
      <c r="FN916" s="92"/>
      <c r="FO916" s="92"/>
    </row>
    <row r="917" s="57" customFormat="1" ht="15" spans="1:171">
      <c r="A917" s="85">
        <v>2130223</v>
      </c>
      <c r="B917" s="99" t="s">
        <v>796</v>
      </c>
      <c r="C917" s="87">
        <v>0</v>
      </c>
      <c r="D917" s="87">
        <v>0</v>
      </c>
      <c r="E917" s="88"/>
      <c r="FG917" s="92"/>
      <c r="FH917" s="92"/>
      <c r="FI917" s="92"/>
      <c r="FJ917" s="92"/>
      <c r="FK917" s="92"/>
      <c r="FL917" s="92"/>
      <c r="FM917" s="92"/>
      <c r="FN917" s="92"/>
      <c r="FO917" s="92"/>
    </row>
    <row r="918" s="57" customFormat="1" ht="15" spans="1:171">
      <c r="A918" s="85">
        <v>2130226</v>
      </c>
      <c r="B918" s="99" t="s">
        <v>797</v>
      </c>
      <c r="C918" s="87">
        <v>0</v>
      </c>
      <c r="D918" s="87">
        <v>0</v>
      </c>
      <c r="E918" s="88"/>
      <c r="FG918" s="92"/>
      <c r="FH918" s="92"/>
      <c r="FI918" s="92"/>
      <c r="FJ918" s="92"/>
      <c r="FK918" s="92"/>
      <c r="FL918" s="92"/>
      <c r="FM918" s="92"/>
      <c r="FN918" s="92"/>
      <c r="FO918" s="92"/>
    </row>
    <row r="919" s="57" customFormat="1" ht="15" spans="1:171">
      <c r="A919" s="85">
        <v>2130227</v>
      </c>
      <c r="B919" s="99" t="s">
        <v>798</v>
      </c>
      <c r="C919" s="87">
        <v>0</v>
      </c>
      <c r="D919" s="87">
        <v>0</v>
      </c>
      <c r="E919" s="88"/>
      <c r="FG919" s="92"/>
      <c r="FH919" s="92"/>
      <c r="FI919" s="92"/>
      <c r="FJ919" s="92"/>
      <c r="FK919" s="92"/>
      <c r="FL919" s="92"/>
      <c r="FM919" s="92"/>
      <c r="FN919" s="92"/>
      <c r="FO919" s="92"/>
    </row>
    <row r="920" s="57" customFormat="1" ht="15" spans="1:171">
      <c r="A920" s="85">
        <v>2130234</v>
      </c>
      <c r="B920" s="99" t="s">
        <v>799</v>
      </c>
      <c r="C920" s="87">
        <v>24</v>
      </c>
      <c r="D920" s="87">
        <v>24</v>
      </c>
      <c r="E920" s="88">
        <f t="shared" ref="E920:E927" si="71">SUM(D920/C920)</f>
        <v>1</v>
      </c>
      <c r="FG920" s="92"/>
      <c r="FH920" s="92"/>
      <c r="FI920" s="92"/>
      <c r="FJ920" s="92"/>
      <c r="FK920" s="92"/>
      <c r="FL920" s="92"/>
      <c r="FM920" s="92"/>
      <c r="FN920" s="92"/>
      <c r="FO920" s="92"/>
    </row>
    <row r="921" s="57" customFormat="1" ht="15" spans="1:171">
      <c r="A921" s="85">
        <v>2130236</v>
      </c>
      <c r="B921" s="99" t="s">
        <v>800</v>
      </c>
      <c r="C921" s="87">
        <v>0</v>
      </c>
      <c r="D921" s="87">
        <v>0</v>
      </c>
      <c r="E921" s="88"/>
      <c r="FG921" s="92"/>
      <c r="FH921" s="92"/>
      <c r="FI921" s="92"/>
      <c r="FJ921" s="92"/>
      <c r="FK921" s="92"/>
      <c r="FL921" s="92"/>
      <c r="FM921" s="92"/>
      <c r="FN921" s="92"/>
      <c r="FO921" s="92"/>
    </row>
    <row r="922" s="57" customFormat="1" ht="15" spans="1:171">
      <c r="A922" s="85">
        <v>2130237</v>
      </c>
      <c r="B922" s="99" t="s">
        <v>770</v>
      </c>
      <c r="C922" s="87">
        <v>0</v>
      </c>
      <c r="D922" s="87">
        <v>0</v>
      </c>
      <c r="E922" s="88"/>
      <c r="FG922" s="92"/>
      <c r="FH922" s="92"/>
      <c r="FI922" s="92"/>
      <c r="FJ922" s="92"/>
      <c r="FK922" s="92"/>
      <c r="FL922" s="92"/>
      <c r="FM922" s="92"/>
      <c r="FN922" s="92"/>
      <c r="FO922" s="92"/>
    </row>
    <row r="923" s="57" customFormat="1" ht="15" spans="1:171">
      <c r="A923" s="85">
        <v>2130238</v>
      </c>
      <c r="B923" s="99" t="s">
        <v>801</v>
      </c>
      <c r="C923" s="87">
        <v>0</v>
      </c>
      <c r="D923" s="87">
        <v>0</v>
      </c>
      <c r="E923" s="88"/>
      <c r="FG923" s="92"/>
      <c r="FH923" s="92"/>
      <c r="FI923" s="92"/>
      <c r="FJ923" s="92"/>
      <c r="FK923" s="92"/>
      <c r="FL923" s="92"/>
      <c r="FM923" s="92"/>
      <c r="FN923" s="92"/>
      <c r="FO923" s="92"/>
    </row>
    <row r="924" s="57" customFormat="1" ht="15" spans="1:171">
      <c r="A924" s="85">
        <v>2130299</v>
      </c>
      <c r="B924" s="99" t="s">
        <v>802</v>
      </c>
      <c r="C924" s="87">
        <v>1551</v>
      </c>
      <c r="D924" s="87">
        <v>1600</v>
      </c>
      <c r="E924" s="88">
        <f t="shared" si="71"/>
        <v>1.03159252095422</v>
      </c>
      <c r="FG924" s="92"/>
      <c r="FH924" s="92"/>
      <c r="FI924" s="92"/>
      <c r="FJ924" s="92"/>
      <c r="FK924" s="92"/>
      <c r="FL924" s="92"/>
      <c r="FM924" s="92"/>
      <c r="FN924" s="92"/>
      <c r="FO924" s="92"/>
    </row>
    <row r="925" s="57" customFormat="1" ht="15" spans="1:171">
      <c r="A925" s="81">
        <v>21303</v>
      </c>
      <c r="B925" s="82" t="s">
        <v>803</v>
      </c>
      <c r="C925" s="83">
        <f>SUM(C926:C952)</f>
        <v>6459</v>
      </c>
      <c r="D925" s="83">
        <f>SUM(D926:D952)</f>
        <v>6486</v>
      </c>
      <c r="E925" s="84">
        <f t="shared" si="71"/>
        <v>1.00418021365536</v>
      </c>
      <c r="FG925" s="92"/>
      <c r="FH925" s="92"/>
      <c r="FI925" s="92"/>
      <c r="FJ925" s="92"/>
      <c r="FK925" s="92"/>
      <c r="FL925" s="92"/>
      <c r="FM925" s="92"/>
      <c r="FN925" s="92"/>
      <c r="FO925" s="92"/>
    </row>
    <row r="926" s="57" customFormat="1" ht="15" spans="1:171">
      <c r="A926" s="85">
        <v>2130301</v>
      </c>
      <c r="B926" s="99" t="s">
        <v>151</v>
      </c>
      <c r="C926" s="87">
        <v>437</v>
      </c>
      <c r="D926" s="87">
        <v>460</v>
      </c>
      <c r="E926" s="88">
        <f t="shared" si="71"/>
        <v>1.05263157894737</v>
      </c>
      <c r="FG926" s="92"/>
      <c r="FH926" s="92"/>
      <c r="FI926" s="92"/>
      <c r="FJ926" s="92"/>
      <c r="FK926" s="92"/>
      <c r="FL926" s="92"/>
      <c r="FM926" s="92"/>
      <c r="FN926" s="92"/>
      <c r="FO926" s="92"/>
    </row>
    <row r="927" s="57" customFormat="1" ht="15" spans="1:171">
      <c r="A927" s="85">
        <v>2130302</v>
      </c>
      <c r="B927" s="104" t="s">
        <v>152</v>
      </c>
      <c r="C927" s="87">
        <v>525</v>
      </c>
      <c r="D927" s="87">
        <v>500</v>
      </c>
      <c r="E927" s="88">
        <f t="shared" si="71"/>
        <v>0.952380952380952</v>
      </c>
      <c r="FG927" s="92"/>
      <c r="FH927" s="92"/>
      <c r="FI927" s="92"/>
      <c r="FJ927" s="92"/>
      <c r="FK927" s="92"/>
      <c r="FL927" s="92"/>
      <c r="FM927" s="92"/>
      <c r="FN927" s="92"/>
      <c r="FO927" s="92"/>
    </row>
    <row r="928" s="57" customFormat="1" ht="15" spans="1:171">
      <c r="A928" s="85">
        <v>2130303</v>
      </c>
      <c r="B928" s="99" t="s">
        <v>153</v>
      </c>
      <c r="C928" s="87">
        <v>0</v>
      </c>
      <c r="D928" s="87">
        <v>0</v>
      </c>
      <c r="E928" s="88"/>
      <c r="FG928" s="92"/>
      <c r="FH928" s="92"/>
      <c r="FI928" s="92"/>
      <c r="FJ928" s="92"/>
      <c r="FK928" s="92"/>
      <c r="FL928" s="92"/>
      <c r="FM928" s="92"/>
      <c r="FN928" s="92"/>
      <c r="FO928" s="92"/>
    </row>
    <row r="929" s="57" customFormat="1" ht="15" spans="1:171">
      <c r="A929" s="85">
        <v>2130304</v>
      </c>
      <c r="B929" s="99" t="s">
        <v>804</v>
      </c>
      <c r="C929" s="87">
        <v>0</v>
      </c>
      <c r="D929" s="87">
        <v>0</v>
      </c>
      <c r="E929" s="88"/>
      <c r="FG929" s="92"/>
      <c r="FH929" s="92"/>
      <c r="FI929" s="92"/>
      <c r="FJ929" s="92"/>
      <c r="FK929" s="92"/>
      <c r="FL929" s="92"/>
      <c r="FM929" s="92"/>
      <c r="FN929" s="92"/>
      <c r="FO929" s="92"/>
    </row>
    <row r="930" s="57" customFormat="1" ht="15" spans="1:171">
      <c r="A930" s="85">
        <v>2130305</v>
      </c>
      <c r="B930" s="99" t="s">
        <v>805</v>
      </c>
      <c r="C930" s="87">
        <v>261</v>
      </c>
      <c r="D930" s="87">
        <v>220</v>
      </c>
      <c r="E930" s="88">
        <f t="shared" ref="E930:E936" si="72">SUM(D930/C930)</f>
        <v>0.842911877394636</v>
      </c>
      <c r="FG930" s="92"/>
      <c r="FH930" s="92"/>
      <c r="FI930" s="92"/>
      <c r="FJ930" s="92"/>
      <c r="FK930" s="92"/>
      <c r="FL930" s="92"/>
      <c r="FM930" s="92"/>
      <c r="FN930" s="92"/>
      <c r="FO930" s="92"/>
    </row>
    <row r="931" s="57" customFormat="1" ht="15" spans="1:171">
      <c r="A931" s="85">
        <v>2130306</v>
      </c>
      <c r="B931" s="99" t="s">
        <v>806</v>
      </c>
      <c r="C931" s="87">
        <v>120</v>
      </c>
      <c r="D931" s="87">
        <v>150</v>
      </c>
      <c r="E931" s="88">
        <f t="shared" si="72"/>
        <v>1.25</v>
      </c>
      <c r="FG931" s="92"/>
      <c r="FH931" s="92"/>
      <c r="FI931" s="92"/>
      <c r="FJ931" s="92"/>
      <c r="FK931" s="92"/>
      <c r="FL931" s="92"/>
      <c r="FM931" s="92"/>
      <c r="FN931" s="92"/>
      <c r="FO931" s="92"/>
    </row>
    <row r="932" s="57" customFormat="1" ht="15" spans="1:171">
      <c r="A932" s="85">
        <v>2130307</v>
      </c>
      <c r="B932" s="99" t="s">
        <v>807</v>
      </c>
      <c r="C932" s="87">
        <v>0</v>
      </c>
      <c r="D932" s="87">
        <v>0</v>
      </c>
      <c r="E932" s="88"/>
      <c r="FG932" s="92"/>
      <c r="FH932" s="92"/>
      <c r="FI932" s="92"/>
      <c r="FJ932" s="92"/>
      <c r="FK932" s="92"/>
      <c r="FL932" s="92"/>
      <c r="FM932" s="92"/>
      <c r="FN932" s="92"/>
      <c r="FO932" s="92"/>
    </row>
    <row r="933" s="57" customFormat="1" ht="15" spans="1:171">
      <c r="A933" s="85">
        <v>2130308</v>
      </c>
      <c r="B933" s="99" t="s">
        <v>808</v>
      </c>
      <c r="C933" s="87">
        <v>0</v>
      </c>
      <c r="D933" s="87">
        <v>0</v>
      </c>
      <c r="E933" s="88"/>
      <c r="FG933" s="92"/>
      <c r="FH933" s="92"/>
      <c r="FI933" s="92"/>
      <c r="FJ933" s="92"/>
      <c r="FK933" s="92"/>
      <c r="FL933" s="92"/>
      <c r="FM933" s="92"/>
      <c r="FN933" s="92"/>
      <c r="FO933" s="92"/>
    </row>
    <row r="934" s="57" customFormat="1" ht="15" spans="1:171">
      <c r="A934" s="85">
        <v>2130309</v>
      </c>
      <c r="B934" s="99" t="s">
        <v>809</v>
      </c>
      <c r="C934" s="87">
        <v>0</v>
      </c>
      <c r="D934" s="87">
        <v>0</v>
      </c>
      <c r="E934" s="88"/>
      <c r="FG934" s="92"/>
      <c r="FH934" s="92"/>
      <c r="FI934" s="92"/>
      <c r="FJ934" s="92"/>
      <c r="FK934" s="92"/>
      <c r="FL934" s="92"/>
      <c r="FM934" s="92"/>
      <c r="FN934" s="92"/>
      <c r="FO934" s="92"/>
    </row>
    <row r="935" s="57" customFormat="1" ht="15" spans="1:171">
      <c r="A935" s="85">
        <v>2130310</v>
      </c>
      <c r="B935" s="99" t="s">
        <v>810</v>
      </c>
      <c r="C935" s="87">
        <v>250</v>
      </c>
      <c r="D935" s="87">
        <v>240</v>
      </c>
      <c r="E935" s="88">
        <f t="shared" si="72"/>
        <v>0.96</v>
      </c>
      <c r="FG935" s="92"/>
      <c r="FH935" s="92"/>
      <c r="FI935" s="92"/>
      <c r="FJ935" s="92"/>
      <c r="FK935" s="92"/>
      <c r="FL935" s="92"/>
      <c r="FM935" s="92"/>
      <c r="FN935" s="92"/>
      <c r="FO935" s="92"/>
    </row>
    <row r="936" s="57" customFormat="1" ht="15" spans="1:171">
      <c r="A936" s="85">
        <v>2130311</v>
      </c>
      <c r="B936" s="99" t="s">
        <v>811</v>
      </c>
      <c r="C936" s="87">
        <v>120</v>
      </c>
      <c r="D936" s="87">
        <v>180</v>
      </c>
      <c r="E936" s="88">
        <f t="shared" si="72"/>
        <v>1.5</v>
      </c>
      <c r="FG936" s="92"/>
      <c r="FH936" s="92"/>
      <c r="FI936" s="92"/>
      <c r="FJ936" s="92"/>
      <c r="FK936" s="92"/>
      <c r="FL936" s="92"/>
      <c r="FM936" s="92"/>
      <c r="FN936" s="92"/>
      <c r="FO936" s="92"/>
    </row>
    <row r="937" s="57" customFormat="1" ht="15" spans="1:171">
      <c r="A937" s="85">
        <v>2130312</v>
      </c>
      <c r="B937" s="99" t="s">
        <v>812</v>
      </c>
      <c r="C937" s="87">
        <v>0</v>
      </c>
      <c r="D937" s="87">
        <v>0</v>
      </c>
      <c r="E937" s="88"/>
      <c r="FG937" s="92"/>
      <c r="FH937" s="92"/>
      <c r="FI937" s="92"/>
      <c r="FJ937" s="92"/>
      <c r="FK937" s="92"/>
      <c r="FL937" s="92"/>
      <c r="FM937" s="92"/>
      <c r="FN937" s="92"/>
      <c r="FO937" s="92"/>
    </row>
    <row r="938" s="57" customFormat="1" ht="15" spans="1:171">
      <c r="A938" s="85">
        <v>2130313</v>
      </c>
      <c r="B938" s="99" t="s">
        <v>813</v>
      </c>
      <c r="C938" s="87">
        <v>0</v>
      </c>
      <c r="D938" s="87">
        <v>0</v>
      </c>
      <c r="E938" s="88"/>
      <c r="FG938" s="92"/>
      <c r="FH938" s="92"/>
      <c r="FI938" s="92"/>
      <c r="FJ938" s="92"/>
      <c r="FK938" s="92"/>
      <c r="FL938" s="92"/>
      <c r="FM938" s="92"/>
      <c r="FN938" s="92"/>
      <c r="FO938" s="92"/>
    </row>
    <row r="939" s="57" customFormat="1" ht="15" spans="1:171">
      <c r="A939" s="85">
        <v>2130314</v>
      </c>
      <c r="B939" s="99" t="s">
        <v>814</v>
      </c>
      <c r="C939" s="87">
        <v>236</v>
      </c>
      <c r="D939" s="87">
        <v>210</v>
      </c>
      <c r="E939" s="88">
        <f t="shared" ref="E939:E941" si="73">SUM(D939/C939)</f>
        <v>0.889830508474576</v>
      </c>
      <c r="FG939" s="92"/>
      <c r="FH939" s="92"/>
      <c r="FI939" s="92"/>
      <c r="FJ939" s="92"/>
      <c r="FK939" s="92"/>
      <c r="FL939" s="92"/>
      <c r="FM939" s="92"/>
      <c r="FN939" s="92"/>
      <c r="FO939" s="92"/>
    </row>
    <row r="940" s="57" customFormat="1" ht="15" spans="1:171">
      <c r="A940" s="85">
        <v>2130315</v>
      </c>
      <c r="B940" s="99" t="s">
        <v>815</v>
      </c>
      <c r="C940" s="87">
        <v>21</v>
      </c>
      <c r="D940" s="87">
        <v>21</v>
      </c>
      <c r="E940" s="88">
        <f t="shared" si="73"/>
        <v>1</v>
      </c>
      <c r="FG940" s="92"/>
      <c r="FH940" s="92"/>
      <c r="FI940" s="92"/>
      <c r="FJ940" s="92"/>
      <c r="FK940" s="92"/>
      <c r="FL940" s="92"/>
      <c r="FM940" s="92"/>
      <c r="FN940" s="92"/>
      <c r="FO940" s="92"/>
    </row>
    <row r="941" s="57" customFormat="1" ht="15" spans="1:171">
      <c r="A941" s="85">
        <v>2130316</v>
      </c>
      <c r="B941" s="99" t="s">
        <v>816</v>
      </c>
      <c r="C941" s="87">
        <v>2992</v>
      </c>
      <c r="D941" s="87">
        <v>2916</v>
      </c>
      <c r="E941" s="88">
        <f t="shared" si="73"/>
        <v>0.974598930481283</v>
      </c>
      <c r="FG941" s="92"/>
      <c r="FH941" s="92"/>
      <c r="FI941" s="92"/>
      <c r="FJ941" s="92"/>
      <c r="FK941" s="92"/>
      <c r="FL941" s="92"/>
      <c r="FM941" s="92"/>
      <c r="FN941" s="92"/>
      <c r="FO941" s="92"/>
    </row>
    <row r="942" s="57" customFormat="1" ht="15" spans="1:171">
      <c r="A942" s="85">
        <v>2130317</v>
      </c>
      <c r="B942" s="99" t="s">
        <v>817</v>
      </c>
      <c r="C942" s="87">
        <v>0</v>
      </c>
      <c r="D942" s="87">
        <v>0</v>
      </c>
      <c r="E942" s="88"/>
      <c r="FG942" s="92"/>
      <c r="FH942" s="92"/>
      <c r="FI942" s="92"/>
      <c r="FJ942" s="92"/>
      <c r="FK942" s="92"/>
      <c r="FL942" s="92"/>
      <c r="FM942" s="92"/>
      <c r="FN942" s="92"/>
      <c r="FO942" s="92"/>
    </row>
    <row r="943" s="57" customFormat="1" ht="15" spans="1:171">
      <c r="A943" s="85">
        <v>2130318</v>
      </c>
      <c r="B943" s="99" t="s">
        <v>818</v>
      </c>
      <c r="C943" s="87">
        <v>0</v>
      </c>
      <c r="D943" s="87">
        <v>0</v>
      </c>
      <c r="E943" s="88"/>
      <c r="FG943" s="92"/>
      <c r="FH943" s="92"/>
      <c r="FI943" s="92"/>
      <c r="FJ943" s="92"/>
      <c r="FK943" s="92"/>
      <c r="FL943" s="92"/>
      <c r="FM943" s="92"/>
      <c r="FN943" s="92"/>
      <c r="FO943" s="92"/>
    </row>
    <row r="944" s="57" customFormat="1" ht="15" spans="1:171">
      <c r="A944" s="85">
        <v>2130319</v>
      </c>
      <c r="B944" s="99" t="s">
        <v>819</v>
      </c>
      <c r="C944" s="87">
        <v>705</v>
      </c>
      <c r="D944" s="87">
        <v>800</v>
      </c>
      <c r="E944" s="88">
        <f>SUM(D944/C944)</f>
        <v>1.13475177304965</v>
      </c>
      <c r="FG944" s="92"/>
      <c r="FH944" s="92"/>
      <c r="FI944" s="92"/>
      <c r="FJ944" s="92"/>
      <c r="FK944" s="92"/>
      <c r="FL944" s="92"/>
      <c r="FM944" s="92"/>
      <c r="FN944" s="92"/>
      <c r="FO944" s="92"/>
    </row>
    <row r="945" s="57" customFormat="1" ht="15" spans="1:171">
      <c r="A945" s="85">
        <v>2130321</v>
      </c>
      <c r="B945" s="99" t="s">
        <v>820</v>
      </c>
      <c r="C945" s="87"/>
      <c r="D945" s="87"/>
      <c r="E945" s="88"/>
      <c r="FG945" s="92"/>
      <c r="FH945" s="92"/>
      <c r="FI945" s="92"/>
      <c r="FJ945" s="92"/>
      <c r="FK945" s="92"/>
      <c r="FL945" s="92"/>
      <c r="FM945" s="92"/>
      <c r="FN945" s="92"/>
      <c r="FO945" s="92"/>
    </row>
    <row r="946" s="57" customFormat="1" ht="15" spans="1:171">
      <c r="A946" s="85">
        <v>2130322</v>
      </c>
      <c r="B946" s="99" t="s">
        <v>821</v>
      </c>
      <c r="C946" s="87">
        <v>0</v>
      </c>
      <c r="D946" s="87">
        <v>0</v>
      </c>
      <c r="E946" s="88"/>
      <c r="FG946" s="92"/>
      <c r="FH946" s="92"/>
      <c r="FI946" s="92"/>
      <c r="FJ946" s="92"/>
      <c r="FK946" s="92"/>
      <c r="FL946" s="92"/>
      <c r="FM946" s="92"/>
      <c r="FN946" s="92"/>
      <c r="FO946" s="92"/>
    </row>
    <row r="947" s="57" customFormat="1" ht="15" spans="1:171">
      <c r="A947" s="85">
        <v>2130333</v>
      </c>
      <c r="B947" s="99" t="s">
        <v>796</v>
      </c>
      <c r="C947" s="87">
        <v>0</v>
      </c>
      <c r="D947" s="87">
        <v>0</v>
      </c>
      <c r="E947" s="88"/>
      <c r="FG947" s="92"/>
      <c r="FH947" s="92"/>
      <c r="FI947" s="92"/>
      <c r="FJ947" s="92"/>
      <c r="FK947" s="92"/>
      <c r="FL947" s="92"/>
      <c r="FM947" s="92"/>
      <c r="FN947" s="92"/>
      <c r="FO947" s="92"/>
    </row>
    <row r="948" s="57" customFormat="1" ht="15" spans="1:171">
      <c r="A948" s="85">
        <v>2130334</v>
      </c>
      <c r="B948" s="99" t="s">
        <v>822</v>
      </c>
      <c r="C948" s="87">
        <v>0</v>
      </c>
      <c r="D948" s="87">
        <v>0</v>
      </c>
      <c r="E948" s="88"/>
      <c r="FG948" s="92"/>
      <c r="FH948" s="92"/>
      <c r="FI948" s="92"/>
      <c r="FJ948" s="92"/>
      <c r="FK948" s="92"/>
      <c r="FL948" s="92"/>
      <c r="FM948" s="92"/>
      <c r="FN948" s="92"/>
      <c r="FO948" s="92"/>
    </row>
    <row r="949" s="57" customFormat="1" ht="15" spans="1:171">
      <c r="A949" s="85">
        <v>2130335</v>
      </c>
      <c r="B949" s="99" t="s">
        <v>823</v>
      </c>
      <c r="C949" s="87">
        <v>792</v>
      </c>
      <c r="D949" s="87">
        <v>789</v>
      </c>
      <c r="E949" s="88">
        <f t="shared" ref="E949:E957" si="74">SUM(D949/C949)</f>
        <v>0.996212121212121</v>
      </c>
      <c r="FG949" s="92"/>
      <c r="FH949" s="92"/>
      <c r="FI949" s="92"/>
      <c r="FJ949" s="92"/>
      <c r="FK949" s="92"/>
      <c r="FL949" s="92"/>
      <c r="FM949" s="92"/>
      <c r="FN949" s="92"/>
      <c r="FO949" s="92"/>
    </row>
    <row r="950" s="57" customFormat="1" ht="15" spans="1:171">
      <c r="A950" s="85">
        <v>2130336</v>
      </c>
      <c r="B950" s="99" t="s">
        <v>824</v>
      </c>
      <c r="C950" s="87">
        <v>0</v>
      </c>
      <c r="D950" s="87">
        <v>0</v>
      </c>
      <c r="E950" s="88"/>
      <c r="FG950" s="92"/>
      <c r="FH950" s="92"/>
      <c r="FI950" s="92"/>
      <c r="FJ950" s="92"/>
      <c r="FK950" s="92"/>
      <c r="FL950" s="92"/>
      <c r="FM950" s="92"/>
      <c r="FN950" s="92"/>
      <c r="FO950" s="92"/>
    </row>
    <row r="951" s="57" customFormat="1" ht="15" spans="1:171">
      <c r="A951" s="85">
        <v>2130337</v>
      </c>
      <c r="B951" s="99" t="s">
        <v>825</v>
      </c>
      <c r="C951" s="87">
        <v>0</v>
      </c>
      <c r="D951" s="87">
        <v>0</v>
      </c>
      <c r="E951" s="88"/>
      <c r="FG951" s="92"/>
      <c r="FH951" s="92"/>
      <c r="FI951" s="92"/>
      <c r="FJ951" s="92"/>
      <c r="FK951" s="92"/>
      <c r="FL951" s="92"/>
      <c r="FM951" s="92"/>
      <c r="FN951" s="92"/>
      <c r="FO951" s="92"/>
    </row>
    <row r="952" s="57" customFormat="1" ht="15" spans="1:171">
      <c r="A952" s="85">
        <v>2130399</v>
      </c>
      <c r="B952" s="99" t="s">
        <v>826</v>
      </c>
      <c r="C952" s="87"/>
      <c r="D952" s="87"/>
      <c r="E952" s="88"/>
      <c r="FG952" s="92"/>
      <c r="FH952" s="92"/>
      <c r="FI952" s="92"/>
      <c r="FJ952" s="92"/>
      <c r="FK952" s="92"/>
      <c r="FL952" s="92"/>
      <c r="FM952" s="92"/>
      <c r="FN952" s="92"/>
      <c r="FO952" s="92"/>
    </row>
    <row r="953" s="57" customFormat="1" ht="15" spans="1:171">
      <c r="A953" s="81">
        <v>21305</v>
      </c>
      <c r="B953" s="82" t="s">
        <v>827</v>
      </c>
      <c r="C953" s="83">
        <f>SUM(C954:C959)</f>
        <v>16034</v>
      </c>
      <c r="D953" s="83">
        <f>SUM(D954:D959)</f>
        <v>15022</v>
      </c>
      <c r="E953" s="84">
        <f t="shared" si="74"/>
        <v>0.93688412124236</v>
      </c>
      <c r="FG953" s="92"/>
      <c r="FH953" s="92"/>
      <c r="FI953" s="92"/>
      <c r="FJ953" s="92"/>
      <c r="FK953" s="92"/>
      <c r="FL953" s="92"/>
      <c r="FM953" s="92"/>
      <c r="FN953" s="92"/>
      <c r="FO953" s="92"/>
    </row>
    <row r="954" s="57" customFormat="1" ht="15" spans="1:171">
      <c r="A954" s="85">
        <v>2130504</v>
      </c>
      <c r="B954" s="99" t="s">
        <v>828</v>
      </c>
      <c r="C954" s="87">
        <v>10734</v>
      </c>
      <c r="D954" s="105">
        <f>10700-1000</f>
        <v>9700</v>
      </c>
      <c r="E954" s="88">
        <f t="shared" si="74"/>
        <v>0.903670579467114</v>
      </c>
      <c r="FG954" s="92"/>
      <c r="FH954" s="92"/>
      <c r="FI954" s="92"/>
      <c r="FJ954" s="92"/>
      <c r="FK954" s="92"/>
      <c r="FL954" s="92"/>
      <c r="FM954" s="92"/>
      <c r="FN954" s="92"/>
      <c r="FO954" s="92"/>
    </row>
    <row r="955" s="57" customFormat="1" ht="15" spans="1:171">
      <c r="A955" s="85">
        <v>2130505</v>
      </c>
      <c r="B955" s="99" t="s">
        <v>829</v>
      </c>
      <c r="C955" s="87">
        <v>2755</v>
      </c>
      <c r="D955" s="87">
        <v>2800</v>
      </c>
      <c r="E955" s="88">
        <f t="shared" si="74"/>
        <v>1.01633393829401</v>
      </c>
      <c r="FG955" s="92"/>
      <c r="FH955" s="92"/>
      <c r="FI955" s="92"/>
      <c r="FJ955" s="92"/>
      <c r="FK955" s="92"/>
      <c r="FL955" s="92"/>
      <c r="FM955" s="92"/>
      <c r="FN955" s="92"/>
      <c r="FO955" s="92"/>
    </row>
    <row r="956" s="57" customFormat="1" ht="15" spans="1:171">
      <c r="A956" s="85">
        <v>2130506</v>
      </c>
      <c r="B956" s="99" t="s">
        <v>830</v>
      </c>
      <c r="C956" s="87">
        <v>260</v>
      </c>
      <c r="D956" s="87">
        <v>260</v>
      </c>
      <c r="E956" s="88">
        <f t="shared" si="74"/>
        <v>1</v>
      </c>
      <c r="FG956" s="92"/>
      <c r="FH956" s="92"/>
      <c r="FI956" s="92"/>
      <c r="FJ956" s="92"/>
      <c r="FK956" s="92"/>
      <c r="FL956" s="92"/>
      <c r="FM956" s="92"/>
      <c r="FN956" s="92"/>
      <c r="FO956" s="92"/>
    </row>
    <row r="957" s="57" customFormat="1" ht="15" spans="1:171">
      <c r="A957" s="85">
        <v>2130507</v>
      </c>
      <c r="B957" s="99" t="s">
        <v>831</v>
      </c>
      <c r="C957" s="87">
        <v>262</v>
      </c>
      <c r="D957" s="87">
        <v>262</v>
      </c>
      <c r="E957" s="88">
        <f t="shared" si="74"/>
        <v>1</v>
      </c>
      <c r="FG957" s="92"/>
      <c r="FH957" s="92"/>
      <c r="FI957" s="92"/>
      <c r="FJ957" s="92"/>
      <c r="FK957" s="92"/>
      <c r="FL957" s="92"/>
      <c r="FM957" s="92"/>
      <c r="FN957" s="92"/>
      <c r="FO957" s="92"/>
    </row>
    <row r="958" s="57" customFormat="1" ht="15" spans="1:171">
      <c r="A958" s="85">
        <v>2130508</v>
      </c>
      <c r="B958" s="99" t="s">
        <v>832</v>
      </c>
      <c r="C958" s="87">
        <v>0</v>
      </c>
      <c r="D958" s="87">
        <v>0</v>
      </c>
      <c r="E958" s="88"/>
      <c r="FG958" s="92"/>
      <c r="FH958" s="92"/>
      <c r="FI958" s="92"/>
      <c r="FJ958" s="92"/>
      <c r="FK958" s="92"/>
      <c r="FL958" s="92"/>
      <c r="FM958" s="92"/>
      <c r="FN958" s="92"/>
      <c r="FO958" s="92"/>
    </row>
    <row r="959" s="57" customFormat="1" ht="15" spans="1:171">
      <c r="A959" s="85">
        <v>2130599</v>
      </c>
      <c r="B959" s="99" t="s">
        <v>833</v>
      </c>
      <c r="C959" s="87">
        <v>2023</v>
      </c>
      <c r="D959" s="87">
        <v>2000</v>
      </c>
      <c r="E959" s="88">
        <f t="shared" ref="E959:E961" si="75">SUM(D959/C959)</f>
        <v>0.988630746416214</v>
      </c>
      <c r="FG959" s="92"/>
      <c r="FH959" s="92"/>
      <c r="FI959" s="92"/>
      <c r="FJ959" s="92"/>
      <c r="FK959" s="92"/>
      <c r="FL959" s="92"/>
      <c r="FM959" s="92"/>
      <c r="FN959" s="92"/>
      <c r="FO959" s="92"/>
    </row>
    <row r="960" s="57" customFormat="1" ht="15" spans="1:171">
      <c r="A960" s="81">
        <v>21307</v>
      </c>
      <c r="B960" s="82" t="s">
        <v>834</v>
      </c>
      <c r="C960" s="83">
        <f>SUM(C961:C966)</f>
        <v>3012</v>
      </c>
      <c r="D960" s="83">
        <f>SUM(D961:D966)</f>
        <v>3068</v>
      </c>
      <c r="E960" s="84">
        <f t="shared" si="75"/>
        <v>1.01859229747676</v>
      </c>
      <c r="FG960" s="92"/>
      <c r="FH960" s="92"/>
      <c r="FI960" s="92"/>
      <c r="FJ960" s="92"/>
      <c r="FK960" s="92"/>
      <c r="FL960" s="92"/>
      <c r="FM960" s="92"/>
      <c r="FN960" s="92"/>
      <c r="FO960" s="92"/>
    </row>
    <row r="961" s="57" customFormat="1" ht="15" spans="1:171">
      <c r="A961" s="85">
        <v>2130701</v>
      </c>
      <c r="B961" s="99" t="s">
        <v>835</v>
      </c>
      <c r="C961" s="87">
        <v>497</v>
      </c>
      <c r="D961" s="87">
        <v>500</v>
      </c>
      <c r="E961" s="88">
        <f t="shared" si="75"/>
        <v>1.00603621730382</v>
      </c>
      <c r="FG961" s="92"/>
      <c r="FH961" s="92"/>
      <c r="FI961" s="92"/>
      <c r="FJ961" s="92"/>
      <c r="FK961" s="92"/>
      <c r="FL961" s="92"/>
      <c r="FM961" s="92"/>
      <c r="FN961" s="92"/>
      <c r="FO961" s="92"/>
    </row>
    <row r="962" s="57" customFormat="1" ht="15" spans="1:171">
      <c r="A962" s="85">
        <v>2130704</v>
      </c>
      <c r="B962" s="99" t="s">
        <v>836</v>
      </c>
      <c r="C962" s="87">
        <v>0</v>
      </c>
      <c r="D962" s="87"/>
      <c r="E962" s="88"/>
      <c r="FG962" s="92"/>
      <c r="FH962" s="92"/>
      <c r="FI962" s="92"/>
      <c r="FJ962" s="92"/>
      <c r="FK962" s="92"/>
      <c r="FL962" s="92"/>
      <c r="FM962" s="92"/>
      <c r="FN962" s="92"/>
      <c r="FO962" s="92"/>
    </row>
    <row r="963" s="57" customFormat="1" ht="15" spans="1:171">
      <c r="A963" s="85">
        <v>2130705</v>
      </c>
      <c r="B963" s="99" t="s">
        <v>837</v>
      </c>
      <c r="C963" s="87">
        <v>2347</v>
      </c>
      <c r="D963" s="87">
        <v>2400</v>
      </c>
      <c r="E963" s="88">
        <f t="shared" ref="E963:E965" si="76">SUM(D963/C963)</f>
        <v>1.02258201959949</v>
      </c>
      <c r="FG963" s="92"/>
      <c r="FH963" s="92"/>
      <c r="FI963" s="92"/>
      <c r="FJ963" s="92"/>
      <c r="FK963" s="92"/>
      <c r="FL963" s="92"/>
      <c r="FM963" s="92"/>
      <c r="FN963" s="92"/>
      <c r="FO963" s="92"/>
    </row>
    <row r="964" s="57" customFormat="1" ht="15" spans="1:171">
      <c r="A964" s="85">
        <v>2130706</v>
      </c>
      <c r="B964" s="99" t="s">
        <v>838</v>
      </c>
      <c r="C964" s="87">
        <v>118</v>
      </c>
      <c r="D964" s="87">
        <v>118</v>
      </c>
      <c r="E964" s="88">
        <f t="shared" si="76"/>
        <v>1</v>
      </c>
      <c r="FG964" s="92"/>
      <c r="FH964" s="92"/>
      <c r="FI964" s="92"/>
      <c r="FJ964" s="92"/>
      <c r="FK964" s="92"/>
      <c r="FL964" s="92"/>
      <c r="FM964" s="92"/>
      <c r="FN964" s="92"/>
      <c r="FO964" s="92"/>
    </row>
    <row r="965" s="57" customFormat="1" ht="15" spans="1:171">
      <c r="A965" s="85">
        <v>2130707</v>
      </c>
      <c r="B965" s="99" t="s">
        <v>839</v>
      </c>
      <c r="C965" s="87">
        <v>50</v>
      </c>
      <c r="D965" s="87">
        <v>50</v>
      </c>
      <c r="E965" s="88">
        <f t="shared" si="76"/>
        <v>1</v>
      </c>
      <c r="FG965" s="92"/>
      <c r="FH965" s="92"/>
      <c r="FI965" s="92"/>
      <c r="FJ965" s="92"/>
      <c r="FK965" s="92"/>
      <c r="FL965" s="92"/>
      <c r="FM965" s="92"/>
      <c r="FN965" s="92"/>
      <c r="FO965" s="92"/>
    </row>
    <row r="966" s="57" customFormat="1" ht="15" spans="1:171">
      <c r="A966" s="85">
        <v>2130799</v>
      </c>
      <c r="B966" s="99" t="s">
        <v>840</v>
      </c>
      <c r="C966" s="87">
        <v>0</v>
      </c>
      <c r="D966" s="87">
        <v>0</v>
      </c>
      <c r="E966" s="88"/>
      <c r="FG966" s="92"/>
      <c r="FH966" s="92"/>
      <c r="FI966" s="92"/>
      <c r="FJ966" s="92"/>
      <c r="FK966" s="92"/>
      <c r="FL966" s="92"/>
      <c r="FM966" s="92"/>
      <c r="FN966" s="92"/>
      <c r="FO966" s="92"/>
    </row>
    <row r="967" s="57" customFormat="1" ht="15" spans="1:171">
      <c r="A967" s="81">
        <v>21308</v>
      </c>
      <c r="B967" s="82" t="s">
        <v>841</v>
      </c>
      <c r="C967" s="83">
        <f>SUM(C968:C972)</f>
        <v>1437</v>
      </c>
      <c r="D967" s="83">
        <f>SUM(D968:D972)</f>
        <v>1580</v>
      </c>
      <c r="E967" s="84">
        <f t="shared" ref="E967:E970" si="77">SUM(D967/C967)</f>
        <v>1.09951287404315</v>
      </c>
      <c r="FG967" s="92"/>
      <c r="FH967" s="92"/>
      <c r="FI967" s="92"/>
      <c r="FJ967" s="92"/>
      <c r="FK967" s="92"/>
      <c r="FL967" s="92"/>
      <c r="FM967" s="92"/>
      <c r="FN967" s="92"/>
      <c r="FO967" s="92"/>
    </row>
    <row r="968" s="57" customFormat="1" ht="15" spans="1:171">
      <c r="A968" s="85">
        <v>2130801</v>
      </c>
      <c r="B968" s="99" t="s">
        <v>842</v>
      </c>
      <c r="C968" s="87">
        <v>80</v>
      </c>
      <c r="D968" s="87">
        <v>80</v>
      </c>
      <c r="E968" s="88">
        <f t="shared" si="77"/>
        <v>1</v>
      </c>
      <c r="FG968" s="92"/>
      <c r="FH968" s="92"/>
      <c r="FI968" s="92"/>
      <c r="FJ968" s="92"/>
      <c r="FK968" s="92"/>
      <c r="FL968" s="92"/>
      <c r="FM968" s="92"/>
      <c r="FN968" s="92"/>
      <c r="FO968" s="92"/>
    </row>
    <row r="969" s="57" customFormat="1" ht="15" spans="1:171">
      <c r="A969" s="85">
        <v>2130803</v>
      </c>
      <c r="B969" s="99" t="s">
        <v>843</v>
      </c>
      <c r="C969" s="87">
        <v>824</v>
      </c>
      <c r="D969" s="87">
        <v>900</v>
      </c>
      <c r="E969" s="88">
        <f t="shared" si="77"/>
        <v>1.09223300970874</v>
      </c>
      <c r="FG969" s="92"/>
      <c r="FH969" s="92"/>
      <c r="FI969" s="92"/>
      <c r="FJ969" s="92"/>
      <c r="FK969" s="92"/>
      <c r="FL969" s="92"/>
      <c r="FM969" s="92"/>
      <c r="FN969" s="92"/>
      <c r="FO969" s="92"/>
    </row>
    <row r="970" s="57" customFormat="1" ht="15" spans="1:171">
      <c r="A970" s="85">
        <v>2130804</v>
      </c>
      <c r="B970" s="99" t="s">
        <v>844</v>
      </c>
      <c r="C970" s="87">
        <v>533</v>
      </c>
      <c r="D970" s="87">
        <v>600</v>
      </c>
      <c r="E970" s="88">
        <f t="shared" si="77"/>
        <v>1.12570356472795</v>
      </c>
      <c r="FG970" s="92"/>
      <c r="FH970" s="92"/>
      <c r="FI970" s="92"/>
      <c r="FJ970" s="92"/>
      <c r="FK970" s="92"/>
      <c r="FL970" s="92"/>
      <c r="FM970" s="92"/>
      <c r="FN970" s="92"/>
      <c r="FO970" s="92"/>
    </row>
    <row r="971" s="57" customFormat="1" ht="15" spans="1:171">
      <c r="A971" s="85">
        <v>2130805</v>
      </c>
      <c r="B971" s="99" t="s">
        <v>845</v>
      </c>
      <c r="C971" s="87">
        <v>0</v>
      </c>
      <c r="D971" s="87">
        <v>0</v>
      </c>
      <c r="E971" s="88"/>
      <c r="FG971" s="92"/>
      <c r="FH971" s="92"/>
      <c r="FI971" s="92"/>
      <c r="FJ971" s="92"/>
      <c r="FK971" s="92"/>
      <c r="FL971" s="92"/>
      <c r="FM971" s="92"/>
      <c r="FN971" s="92"/>
      <c r="FO971" s="92"/>
    </row>
    <row r="972" s="57" customFormat="1" ht="15" spans="1:171">
      <c r="A972" s="85">
        <v>2130899</v>
      </c>
      <c r="B972" s="99" t="s">
        <v>846</v>
      </c>
      <c r="C972" s="87">
        <v>0</v>
      </c>
      <c r="D972" s="87">
        <v>0</v>
      </c>
      <c r="E972" s="88"/>
      <c r="FG972" s="92"/>
      <c r="FH972" s="92"/>
      <c r="FI972" s="92"/>
      <c r="FJ972" s="92"/>
      <c r="FK972" s="92"/>
      <c r="FL972" s="92"/>
      <c r="FM972" s="92"/>
      <c r="FN972" s="92"/>
      <c r="FO972" s="92"/>
    </row>
    <row r="973" s="57" customFormat="1" ht="15" spans="1:171">
      <c r="A973" s="81">
        <v>21309</v>
      </c>
      <c r="B973" s="82" t="s">
        <v>847</v>
      </c>
      <c r="C973" s="83">
        <v>0</v>
      </c>
      <c r="D973" s="94">
        <v>0</v>
      </c>
      <c r="E973" s="84"/>
      <c r="FG973" s="92"/>
      <c r="FH973" s="92"/>
      <c r="FI973" s="92"/>
      <c r="FJ973" s="92"/>
      <c r="FK973" s="92"/>
      <c r="FL973" s="92"/>
      <c r="FM973" s="92"/>
      <c r="FN973" s="92"/>
      <c r="FO973" s="92"/>
    </row>
    <row r="974" s="57" customFormat="1" ht="15" spans="1:171">
      <c r="A974" s="85">
        <v>2130901</v>
      </c>
      <c r="B974" s="99" t="s">
        <v>848</v>
      </c>
      <c r="C974" s="87">
        <v>0</v>
      </c>
      <c r="D974" s="87">
        <v>0</v>
      </c>
      <c r="E974" s="88"/>
      <c r="FG974" s="92"/>
      <c r="FH974" s="92"/>
      <c r="FI974" s="92"/>
      <c r="FJ974" s="92"/>
      <c r="FK974" s="92"/>
      <c r="FL974" s="92"/>
      <c r="FM974" s="92"/>
      <c r="FN974" s="92"/>
      <c r="FO974" s="92"/>
    </row>
    <row r="975" s="57" customFormat="1" ht="15" spans="1:171">
      <c r="A975" s="85">
        <v>2130999</v>
      </c>
      <c r="B975" s="99" t="s">
        <v>849</v>
      </c>
      <c r="C975" s="87">
        <v>0</v>
      </c>
      <c r="D975" s="87">
        <v>0</v>
      </c>
      <c r="E975" s="88"/>
      <c r="FG975" s="92"/>
      <c r="FH975" s="92"/>
      <c r="FI975" s="92"/>
      <c r="FJ975" s="92"/>
      <c r="FK975" s="92"/>
      <c r="FL975" s="92"/>
      <c r="FM975" s="92"/>
      <c r="FN975" s="92"/>
      <c r="FO975" s="92"/>
    </row>
    <row r="976" s="57" customFormat="1" ht="15" spans="1:171">
      <c r="A976" s="81">
        <v>21399</v>
      </c>
      <c r="B976" s="82" t="s">
        <v>850</v>
      </c>
      <c r="C976" s="83">
        <f>SUM(C977:C978)</f>
        <v>2197</v>
      </c>
      <c r="D976" s="83">
        <f>SUM(D977:D978)</f>
        <v>3015</v>
      </c>
      <c r="E976" s="84">
        <f t="shared" ref="E976:E982" si="78">SUM(D976/C976)</f>
        <v>1.37232589895312</v>
      </c>
      <c r="FG976" s="92"/>
      <c r="FH976" s="92"/>
      <c r="FI976" s="92"/>
      <c r="FJ976" s="92"/>
      <c r="FK976" s="92"/>
      <c r="FL976" s="92"/>
      <c r="FM976" s="92"/>
      <c r="FN976" s="92"/>
      <c r="FO976" s="92"/>
    </row>
    <row r="977" s="57" customFormat="1" ht="15" spans="1:171">
      <c r="A977" s="85">
        <v>2139901</v>
      </c>
      <c r="B977" s="99" t="s">
        <v>851</v>
      </c>
      <c r="C977" s="87">
        <v>0</v>
      </c>
      <c r="D977" s="87">
        <v>0</v>
      </c>
      <c r="E977" s="88"/>
      <c r="FG977" s="92"/>
      <c r="FH977" s="92"/>
      <c r="FI977" s="92"/>
      <c r="FJ977" s="92"/>
      <c r="FK977" s="92"/>
      <c r="FL977" s="92"/>
      <c r="FM977" s="92"/>
      <c r="FN977" s="92"/>
      <c r="FO977" s="92"/>
    </row>
    <row r="978" s="57" customFormat="1" ht="15" spans="1:171">
      <c r="A978" s="85">
        <v>2139999</v>
      </c>
      <c r="B978" s="99" t="s">
        <v>850</v>
      </c>
      <c r="C978" s="87">
        <v>2197</v>
      </c>
      <c r="D978" s="87">
        <v>3015</v>
      </c>
      <c r="E978" s="88">
        <f t="shared" si="78"/>
        <v>1.37232589895312</v>
      </c>
      <c r="FG978" s="92"/>
      <c r="FH978" s="92"/>
      <c r="FI978" s="92"/>
      <c r="FJ978" s="92"/>
      <c r="FK978" s="92"/>
      <c r="FL978" s="92"/>
      <c r="FM978" s="92"/>
      <c r="FN978" s="92"/>
      <c r="FO978" s="92"/>
    </row>
    <row r="979" s="57" customFormat="1" ht="15" spans="1:171">
      <c r="A979" s="77">
        <v>214</v>
      </c>
      <c r="B979" s="78" t="s">
        <v>852</v>
      </c>
      <c r="C979" s="79">
        <f>C980+C1001+C1011+C1021+C1028</f>
        <v>5794</v>
      </c>
      <c r="D979" s="79">
        <f>D980+D1001+D1011+D1021+D1028</f>
        <v>6807</v>
      </c>
      <c r="E979" s="80">
        <f t="shared" si="78"/>
        <v>1.17483603727994</v>
      </c>
      <c r="FG979" s="92"/>
      <c r="FH979" s="92"/>
      <c r="FI979" s="92"/>
      <c r="FJ979" s="92"/>
      <c r="FK979" s="92"/>
      <c r="FL979" s="92"/>
      <c r="FM979" s="92"/>
      <c r="FN979" s="92"/>
      <c r="FO979" s="92"/>
    </row>
    <row r="980" s="57" customFormat="1" ht="15" spans="1:171">
      <c r="A980" s="81">
        <v>21401</v>
      </c>
      <c r="B980" s="82" t="s">
        <v>853</v>
      </c>
      <c r="C980" s="83">
        <f>SUM(C981:C1000)</f>
        <v>4812</v>
      </c>
      <c r="D980" s="83">
        <f>SUM(D981:D1000)</f>
        <v>5533</v>
      </c>
      <c r="E980" s="84">
        <f t="shared" si="78"/>
        <v>1.14983374896093</v>
      </c>
      <c r="FG980" s="92"/>
      <c r="FH980" s="92"/>
      <c r="FI980" s="92"/>
      <c r="FJ980" s="92"/>
      <c r="FK980" s="92"/>
      <c r="FL980" s="92"/>
      <c r="FM980" s="92"/>
      <c r="FN980" s="92"/>
      <c r="FO980" s="92"/>
    </row>
    <row r="981" s="57" customFormat="1" ht="15" spans="1:171">
      <c r="A981" s="85">
        <v>2140101</v>
      </c>
      <c r="B981" s="99" t="s">
        <v>151</v>
      </c>
      <c r="C981" s="87">
        <v>1266</v>
      </c>
      <c r="D981" s="87">
        <v>1300</v>
      </c>
      <c r="E981" s="88">
        <f t="shared" si="78"/>
        <v>1.02685624012638</v>
      </c>
      <c r="FG981" s="92"/>
      <c r="FH981" s="92"/>
      <c r="FI981" s="92"/>
      <c r="FJ981" s="92"/>
      <c r="FK981" s="92"/>
      <c r="FL981" s="92"/>
      <c r="FM981" s="92"/>
      <c r="FN981" s="92"/>
      <c r="FO981" s="92"/>
    </row>
    <row r="982" s="57" customFormat="1" ht="15" spans="1:171">
      <c r="A982" s="85">
        <v>2140102</v>
      </c>
      <c r="B982" s="99" t="s">
        <v>152</v>
      </c>
      <c r="C982" s="87">
        <v>216</v>
      </c>
      <c r="D982" s="87">
        <v>200</v>
      </c>
      <c r="E982" s="88">
        <f t="shared" si="78"/>
        <v>0.925925925925926</v>
      </c>
      <c r="FG982" s="92"/>
      <c r="FH982" s="92"/>
      <c r="FI982" s="92"/>
      <c r="FJ982" s="92"/>
      <c r="FK982" s="92"/>
      <c r="FL982" s="92"/>
      <c r="FM982" s="92"/>
      <c r="FN982" s="92"/>
      <c r="FO982" s="92"/>
    </row>
    <row r="983" s="57" customFormat="1" ht="15" spans="1:171">
      <c r="A983" s="85">
        <v>2140103</v>
      </c>
      <c r="B983" s="99" t="s">
        <v>153</v>
      </c>
      <c r="C983" s="87">
        <v>0</v>
      </c>
      <c r="D983" s="87">
        <v>0</v>
      </c>
      <c r="E983" s="88"/>
      <c r="FG983" s="92"/>
      <c r="FH983" s="92"/>
      <c r="FI983" s="92"/>
      <c r="FJ983" s="92"/>
      <c r="FK983" s="92"/>
      <c r="FL983" s="92"/>
      <c r="FM983" s="92"/>
      <c r="FN983" s="92"/>
      <c r="FO983" s="92"/>
    </row>
    <row r="984" s="57" customFormat="1" ht="15" spans="1:171">
      <c r="A984" s="85">
        <v>2140104</v>
      </c>
      <c r="B984" s="99" t="s">
        <v>854</v>
      </c>
      <c r="C984" s="87">
        <v>1098</v>
      </c>
      <c r="D984" s="87">
        <v>1100</v>
      </c>
      <c r="E984" s="88">
        <f>SUM(D984/C984)</f>
        <v>1.00182149362477</v>
      </c>
      <c r="FG984" s="92"/>
      <c r="FH984" s="92"/>
      <c r="FI984" s="92"/>
      <c r="FJ984" s="92"/>
      <c r="FK984" s="92"/>
      <c r="FL984" s="92"/>
      <c r="FM984" s="92"/>
      <c r="FN984" s="92"/>
      <c r="FO984" s="92"/>
    </row>
    <row r="985" s="57" customFormat="1" ht="15" spans="1:171">
      <c r="A985" s="85">
        <v>2140106</v>
      </c>
      <c r="B985" s="99" t="s">
        <v>855</v>
      </c>
      <c r="C985" s="87">
        <v>1351</v>
      </c>
      <c r="D985" s="87">
        <f>1033+1000</f>
        <v>2033</v>
      </c>
      <c r="E985" s="88">
        <f>SUM(D985/C985)</f>
        <v>1.50481125092524</v>
      </c>
      <c r="FG985" s="92"/>
      <c r="FH985" s="92"/>
      <c r="FI985" s="92"/>
      <c r="FJ985" s="92"/>
      <c r="FK985" s="92"/>
      <c r="FL985" s="92"/>
      <c r="FM985" s="92"/>
      <c r="FN985" s="92"/>
      <c r="FO985" s="92"/>
    </row>
    <row r="986" s="57" customFormat="1" ht="15" spans="1:171">
      <c r="A986" s="85">
        <v>2140109</v>
      </c>
      <c r="B986" s="99" t="s">
        <v>856</v>
      </c>
      <c r="C986" s="87">
        <v>0</v>
      </c>
      <c r="D986" s="87">
        <v>0</v>
      </c>
      <c r="E986" s="88"/>
      <c r="FG986" s="92"/>
      <c r="FH986" s="92"/>
      <c r="FI986" s="92"/>
      <c r="FJ986" s="92"/>
      <c r="FK986" s="92"/>
      <c r="FL986" s="92"/>
      <c r="FM986" s="92"/>
      <c r="FN986" s="92"/>
      <c r="FO986" s="92"/>
    </row>
    <row r="987" s="57" customFormat="1" ht="15" spans="1:171">
      <c r="A987" s="85">
        <v>2140110</v>
      </c>
      <c r="B987" s="99" t="s">
        <v>857</v>
      </c>
      <c r="C987" s="87">
        <v>0</v>
      </c>
      <c r="D987" s="87">
        <v>0</v>
      </c>
      <c r="E987" s="88"/>
      <c r="FG987" s="92"/>
      <c r="FH987" s="92"/>
      <c r="FI987" s="92"/>
      <c r="FJ987" s="92"/>
      <c r="FK987" s="92"/>
      <c r="FL987" s="92"/>
      <c r="FM987" s="92"/>
      <c r="FN987" s="92"/>
      <c r="FO987" s="92"/>
    </row>
    <row r="988" s="57" customFormat="1" ht="15" spans="1:171">
      <c r="A988" s="85">
        <v>2140112</v>
      </c>
      <c r="B988" s="99" t="s">
        <v>858</v>
      </c>
      <c r="C988" s="87">
        <v>0</v>
      </c>
      <c r="D988" s="87">
        <v>0</v>
      </c>
      <c r="E988" s="88"/>
      <c r="FG988" s="92"/>
      <c r="FH988" s="92"/>
      <c r="FI988" s="92"/>
      <c r="FJ988" s="92"/>
      <c r="FK988" s="92"/>
      <c r="FL988" s="92"/>
      <c r="FM988" s="92"/>
      <c r="FN988" s="92"/>
      <c r="FO988" s="92"/>
    </row>
    <row r="989" s="57" customFormat="1" ht="15" spans="1:171">
      <c r="A989" s="85">
        <v>2140114</v>
      </c>
      <c r="B989" s="99" t="s">
        <v>859</v>
      </c>
      <c r="C989" s="87">
        <v>0</v>
      </c>
      <c r="D989" s="87">
        <v>0</v>
      </c>
      <c r="E989" s="88"/>
      <c r="FG989" s="92"/>
      <c r="FH989" s="92"/>
      <c r="FI989" s="92"/>
      <c r="FJ989" s="92"/>
      <c r="FK989" s="92"/>
      <c r="FL989" s="92"/>
      <c r="FM989" s="92"/>
      <c r="FN989" s="92"/>
      <c r="FO989" s="92"/>
    </row>
    <row r="990" s="57" customFormat="1" ht="15" spans="1:171">
      <c r="A990" s="85">
        <v>2140122</v>
      </c>
      <c r="B990" s="99" t="s">
        <v>860</v>
      </c>
      <c r="C990" s="87">
        <v>0</v>
      </c>
      <c r="D990" s="87">
        <v>0</v>
      </c>
      <c r="E990" s="88"/>
      <c r="FG990" s="92"/>
      <c r="FH990" s="92"/>
      <c r="FI990" s="92"/>
      <c r="FJ990" s="92"/>
      <c r="FK990" s="92"/>
      <c r="FL990" s="92"/>
      <c r="FM990" s="92"/>
      <c r="FN990" s="92"/>
      <c r="FO990" s="92"/>
    </row>
    <row r="991" s="57" customFormat="1" ht="15" spans="1:171">
      <c r="A991" s="85">
        <v>2140123</v>
      </c>
      <c r="B991" s="99" t="s">
        <v>861</v>
      </c>
      <c r="C991" s="87">
        <v>0</v>
      </c>
      <c r="D991" s="87">
        <v>0</v>
      </c>
      <c r="E991" s="88"/>
      <c r="FG991" s="92"/>
      <c r="FH991" s="92"/>
      <c r="FI991" s="92"/>
      <c r="FJ991" s="92"/>
      <c r="FK991" s="92"/>
      <c r="FL991" s="92"/>
      <c r="FM991" s="92"/>
      <c r="FN991" s="92"/>
      <c r="FO991" s="92"/>
    </row>
    <row r="992" s="57" customFormat="1" ht="15" spans="1:171">
      <c r="A992" s="85">
        <v>2140127</v>
      </c>
      <c r="B992" s="99" t="s">
        <v>862</v>
      </c>
      <c r="C992" s="87">
        <v>0</v>
      </c>
      <c r="D992" s="87">
        <v>0</v>
      </c>
      <c r="E992" s="88"/>
      <c r="FG992" s="92"/>
      <c r="FH992" s="92"/>
      <c r="FI992" s="92"/>
      <c r="FJ992" s="92"/>
      <c r="FK992" s="92"/>
      <c r="FL992" s="92"/>
      <c r="FM992" s="92"/>
      <c r="FN992" s="92"/>
      <c r="FO992" s="92"/>
    </row>
    <row r="993" s="57" customFormat="1" ht="15" spans="1:171">
      <c r="A993" s="85">
        <v>2140128</v>
      </c>
      <c r="B993" s="99" t="s">
        <v>863</v>
      </c>
      <c r="C993" s="87">
        <v>0</v>
      </c>
      <c r="D993" s="87">
        <v>0</v>
      </c>
      <c r="E993" s="88"/>
      <c r="FG993" s="92"/>
      <c r="FH993" s="92"/>
      <c r="FI993" s="92"/>
      <c r="FJ993" s="92"/>
      <c r="FK993" s="92"/>
      <c r="FL993" s="92"/>
      <c r="FM993" s="92"/>
      <c r="FN993" s="92"/>
      <c r="FO993" s="92"/>
    </row>
    <row r="994" s="57" customFormat="1" ht="15" spans="1:171">
      <c r="A994" s="85">
        <v>2140129</v>
      </c>
      <c r="B994" s="99" t="s">
        <v>864</v>
      </c>
      <c r="C994" s="87">
        <v>0</v>
      </c>
      <c r="D994" s="87">
        <v>0</v>
      </c>
      <c r="E994" s="88"/>
      <c r="FG994" s="92"/>
      <c r="FH994" s="92"/>
      <c r="FI994" s="92"/>
      <c r="FJ994" s="92"/>
      <c r="FK994" s="92"/>
      <c r="FL994" s="92"/>
      <c r="FM994" s="92"/>
      <c r="FN994" s="92"/>
      <c r="FO994" s="92"/>
    </row>
    <row r="995" s="57" customFormat="1" ht="15" spans="1:171">
      <c r="A995" s="85">
        <v>2140130</v>
      </c>
      <c r="B995" s="99" t="s">
        <v>865</v>
      </c>
      <c r="C995" s="87">
        <v>0</v>
      </c>
      <c r="D995" s="87">
        <v>0</v>
      </c>
      <c r="E995" s="88"/>
      <c r="FG995" s="92"/>
      <c r="FH995" s="92"/>
      <c r="FI995" s="92"/>
      <c r="FJ995" s="92"/>
      <c r="FK995" s="92"/>
      <c r="FL995" s="92"/>
      <c r="FM995" s="92"/>
      <c r="FN995" s="92"/>
      <c r="FO995" s="92"/>
    </row>
    <row r="996" s="57" customFormat="1" ht="15" spans="1:171">
      <c r="A996" s="85">
        <v>2140131</v>
      </c>
      <c r="B996" s="99" t="s">
        <v>866</v>
      </c>
      <c r="C996" s="87">
        <v>44</v>
      </c>
      <c r="D996" s="87">
        <v>100</v>
      </c>
      <c r="E996" s="88">
        <f>SUM(D996/C996)</f>
        <v>2.27272727272727</v>
      </c>
      <c r="FG996" s="92"/>
      <c r="FH996" s="92"/>
      <c r="FI996" s="92"/>
      <c r="FJ996" s="92"/>
      <c r="FK996" s="92"/>
      <c r="FL996" s="92"/>
      <c r="FM996" s="92"/>
      <c r="FN996" s="92"/>
      <c r="FO996" s="92"/>
    </row>
    <row r="997" s="57" customFormat="1" ht="15" spans="1:171">
      <c r="A997" s="85">
        <v>2140133</v>
      </c>
      <c r="B997" s="99" t="s">
        <v>867</v>
      </c>
      <c r="C997" s="87">
        <v>0</v>
      </c>
      <c r="D997" s="87">
        <v>0</v>
      </c>
      <c r="E997" s="88"/>
      <c r="FG997" s="92"/>
      <c r="FH997" s="92"/>
      <c r="FI997" s="92"/>
      <c r="FJ997" s="92"/>
      <c r="FK997" s="92"/>
      <c r="FL997" s="92"/>
      <c r="FM997" s="92"/>
      <c r="FN997" s="92"/>
      <c r="FO997" s="92"/>
    </row>
    <row r="998" s="57" customFormat="1" ht="15" spans="1:171">
      <c r="A998" s="85">
        <v>2140136</v>
      </c>
      <c r="B998" s="99" t="s">
        <v>868</v>
      </c>
      <c r="C998" s="87">
        <v>0</v>
      </c>
      <c r="D998" s="87">
        <v>0</v>
      </c>
      <c r="E998" s="88"/>
      <c r="FG998" s="92"/>
      <c r="FH998" s="92"/>
      <c r="FI998" s="92"/>
      <c r="FJ998" s="92"/>
      <c r="FK998" s="92"/>
      <c r="FL998" s="92"/>
      <c r="FM998" s="92"/>
      <c r="FN998" s="92"/>
      <c r="FO998" s="92"/>
    </row>
    <row r="999" s="57" customFormat="1" ht="15" spans="1:171">
      <c r="A999" s="85">
        <v>2140138</v>
      </c>
      <c r="B999" s="99" t="s">
        <v>869</v>
      </c>
      <c r="C999" s="87">
        <v>0</v>
      </c>
      <c r="D999" s="87">
        <v>0</v>
      </c>
      <c r="E999" s="88"/>
      <c r="FG999" s="92"/>
      <c r="FH999" s="92"/>
      <c r="FI999" s="92"/>
      <c r="FJ999" s="92"/>
      <c r="FK999" s="92"/>
      <c r="FL999" s="92"/>
      <c r="FM999" s="92"/>
      <c r="FN999" s="92"/>
      <c r="FO999" s="92"/>
    </row>
    <row r="1000" s="57" customFormat="1" ht="15" spans="1:171">
      <c r="A1000" s="85">
        <v>2140199</v>
      </c>
      <c r="B1000" s="99" t="s">
        <v>870</v>
      </c>
      <c r="C1000" s="87">
        <v>837</v>
      </c>
      <c r="D1000" s="87">
        <v>800</v>
      </c>
      <c r="E1000" s="88">
        <f>SUM(D1000/C1000)</f>
        <v>0.955794504181601</v>
      </c>
      <c r="FG1000" s="92"/>
      <c r="FH1000" s="92"/>
      <c r="FI1000" s="92"/>
      <c r="FJ1000" s="92"/>
      <c r="FK1000" s="92"/>
      <c r="FL1000" s="92"/>
      <c r="FM1000" s="92"/>
      <c r="FN1000" s="92"/>
      <c r="FO1000" s="92"/>
    </row>
    <row r="1001" s="57" customFormat="1" ht="15" spans="1:171">
      <c r="A1001" s="81">
        <v>21402</v>
      </c>
      <c r="B1001" s="82" t="s">
        <v>871</v>
      </c>
      <c r="C1001" s="83">
        <f>SUM(C1002:C1010)</f>
        <v>0</v>
      </c>
      <c r="D1001" s="83">
        <f>SUM(D1002:D1010)</f>
        <v>0</v>
      </c>
      <c r="E1001" s="84"/>
      <c r="FG1001" s="92"/>
      <c r="FH1001" s="92"/>
      <c r="FI1001" s="92"/>
      <c r="FJ1001" s="92"/>
      <c r="FK1001" s="92"/>
      <c r="FL1001" s="92"/>
      <c r="FM1001" s="92"/>
      <c r="FN1001" s="92"/>
      <c r="FO1001" s="92"/>
    </row>
    <row r="1002" s="57" customFormat="1" ht="15" spans="1:171">
      <c r="A1002" s="85">
        <v>2140201</v>
      </c>
      <c r="B1002" s="99" t="s">
        <v>151</v>
      </c>
      <c r="C1002" s="87">
        <v>0</v>
      </c>
      <c r="D1002" s="87">
        <v>0</v>
      </c>
      <c r="E1002" s="88"/>
      <c r="FG1002" s="92"/>
      <c r="FH1002" s="92"/>
      <c r="FI1002" s="92"/>
      <c r="FJ1002" s="92"/>
      <c r="FK1002" s="92"/>
      <c r="FL1002" s="92"/>
      <c r="FM1002" s="92"/>
      <c r="FN1002" s="92"/>
      <c r="FO1002" s="92"/>
    </row>
    <row r="1003" s="57" customFormat="1" ht="15" spans="1:171">
      <c r="A1003" s="85">
        <v>2140202</v>
      </c>
      <c r="B1003" s="99" t="s">
        <v>152</v>
      </c>
      <c r="C1003" s="87">
        <v>0</v>
      </c>
      <c r="D1003" s="87">
        <v>0</v>
      </c>
      <c r="E1003" s="88"/>
      <c r="FG1003" s="92"/>
      <c r="FH1003" s="92"/>
      <c r="FI1003" s="92"/>
      <c r="FJ1003" s="92"/>
      <c r="FK1003" s="92"/>
      <c r="FL1003" s="92"/>
      <c r="FM1003" s="92"/>
      <c r="FN1003" s="92"/>
      <c r="FO1003" s="92"/>
    </row>
    <row r="1004" s="57" customFormat="1" ht="15" spans="1:171">
      <c r="A1004" s="85">
        <v>2140203</v>
      </c>
      <c r="B1004" s="99" t="s">
        <v>153</v>
      </c>
      <c r="C1004" s="87">
        <v>0</v>
      </c>
      <c r="D1004" s="87">
        <v>0</v>
      </c>
      <c r="E1004" s="88"/>
      <c r="FG1004" s="92"/>
      <c r="FH1004" s="92"/>
      <c r="FI1004" s="92"/>
      <c r="FJ1004" s="92"/>
      <c r="FK1004" s="92"/>
      <c r="FL1004" s="92"/>
      <c r="FM1004" s="92"/>
      <c r="FN1004" s="92"/>
      <c r="FO1004" s="92"/>
    </row>
    <row r="1005" s="57" customFormat="1" ht="15" spans="1:171">
      <c r="A1005" s="85">
        <v>2140204</v>
      </c>
      <c r="B1005" s="99" t="s">
        <v>872</v>
      </c>
      <c r="C1005" s="87">
        <v>0</v>
      </c>
      <c r="D1005" s="87">
        <v>0</v>
      </c>
      <c r="E1005" s="88"/>
      <c r="FG1005" s="92"/>
      <c r="FH1005" s="92"/>
      <c r="FI1005" s="92"/>
      <c r="FJ1005" s="92"/>
      <c r="FK1005" s="92"/>
      <c r="FL1005" s="92"/>
      <c r="FM1005" s="92"/>
      <c r="FN1005" s="92"/>
      <c r="FO1005" s="92"/>
    </row>
    <row r="1006" s="57" customFormat="1" ht="15" spans="1:171">
      <c r="A1006" s="85">
        <v>2140205</v>
      </c>
      <c r="B1006" s="99" t="s">
        <v>873</v>
      </c>
      <c r="C1006" s="87">
        <v>0</v>
      </c>
      <c r="D1006" s="87">
        <v>0</v>
      </c>
      <c r="E1006" s="88"/>
      <c r="FG1006" s="92"/>
      <c r="FH1006" s="92"/>
      <c r="FI1006" s="92"/>
      <c r="FJ1006" s="92"/>
      <c r="FK1006" s="92"/>
      <c r="FL1006" s="92"/>
      <c r="FM1006" s="92"/>
      <c r="FN1006" s="92"/>
      <c r="FO1006" s="92"/>
    </row>
    <row r="1007" s="57" customFormat="1" ht="15" spans="1:171">
      <c r="A1007" s="85">
        <v>2140206</v>
      </c>
      <c r="B1007" s="99" t="s">
        <v>874</v>
      </c>
      <c r="C1007" s="87">
        <v>0</v>
      </c>
      <c r="D1007" s="87">
        <v>0</v>
      </c>
      <c r="E1007" s="88"/>
      <c r="FG1007" s="92"/>
      <c r="FH1007" s="92"/>
      <c r="FI1007" s="92"/>
      <c r="FJ1007" s="92"/>
      <c r="FK1007" s="92"/>
      <c r="FL1007" s="92"/>
      <c r="FM1007" s="92"/>
      <c r="FN1007" s="92"/>
      <c r="FO1007" s="92"/>
    </row>
    <row r="1008" s="57" customFormat="1" ht="15" spans="1:171">
      <c r="A1008" s="85">
        <v>2140207</v>
      </c>
      <c r="B1008" s="99" t="s">
        <v>875</v>
      </c>
      <c r="C1008" s="87">
        <v>0</v>
      </c>
      <c r="D1008" s="87">
        <v>0</v>
      </c>
      <c r="E1008" s="88"/>
      <c r="FG1008" s="92"/>
      <c r="FH1008" s="92"/>
      <c r="FI1008" s="92"/>
      <c r="FJ1008" s="92"/>
      <c r="FK1008" s="92"/>
      <c r="FL1008" s="92"/>
      <c r="FM1008" s="92"/>
      <c r="FN1008" s="92"/>
      <c r="FO1008" s="92"/>
    </row>
    <row r="1009" s="57" customFormat="1" ht="15" spans="1:171">
      <c r="A1009" s="85">
        <v>2140208</v>
      </c>
      <c r="B1009" s="99" t="s">
        <v>876</v>
      </c>
      <c r="C1009" s="87">
        <v>0</v>
      </c>
      <c r="D1009" s="87">
        <v>0</v>
      </c>
      <c r="E1009" s="88"/>
      <c r="FG1009" s="92"/>
      <c r="FH1009" s="92"/>
      <c r="FI1009" s="92"/>
      <c r="FJ1009" s="92"/>
      <c r="FK1009" s="92"/>
      <c r="FL1009" s="92"/>
      <c r="FM1009" s="92"/>
      <c r="FN1009" s="92"/>
      <c r="FO1009" s="92"/>
    </row>
    <row r="1010" s="57" customFormat="1" ht="15" spans="1:171">
      <c r="A1010" s="85">
        <v>2140299</v>
      </c>
      <c r="B1010" s="99" t="s">
        <v>877</v>
      </c>
      <c r="C1010" s="87">
        <v>0</v>
      </c>
      <c r="D1010" s="87">
        <v>0</v>
      </c>
      <c r="E1010" s="88"/>
      <c r="FG1010" s="92"/>
      <c r="FH1010" s="92"/>
      <c r="FI1010" s="92"/>
      <c r="FJ1010" s="92"/>
      <c r="FK1010" s="92"/>
      <c r="FL1010" s="92"/>
      <c r="FM1010" s="92"/>
      <c r="FN1010" s="92"/>
      <c r="FO1010" s="92"/>
    </row>
    <row r="1011" s="57" customFormat="1" ht="15" spans="1:171">
      <c r="A1011" s="81">
        <v>21403</v>
      </c>
      <c r="B1011" s="82" t="s">
        <v>878</v>
      </c>
      <c r="C1011" s="83">
        <v>0</v>
      </c>
      <c r="D1011" s="94">
        <v>0</v>
      </c>
      <c r="E1011" s="84"/>
      <c r="FG1011" s="92"/>
      <c r="FH1011" s="92"/>
      <c r="FI1011" s="92"/>
      <c r="FJ1011" s="92"/>
      <c r="FK1011" s="92"/>
      <c r="FL1011" s="92"/>
      <c r="FM1011" s="92"/>
      <c r="FN1011" s="92"/>
      <c r="FO1011" s="92"/>
    </row>
    <row r="1012" s="57" customFormat="1" ht="15" spans="1:171">
      <c r="A1012" s="85">
        <v>2140301</v>
      </c>
      <c r="B1012" s="99" t="s">
        <v>151</v>
      </c>
      <c r="C1012" s="87">
        <v>0</v>
      </c>
      <c r="D1012" s="87">
        <v>0</v>
      </c>
      <c r="E1012" s="88"/>
      <c r="FG1012" s="92"/>
      <c r="FH1012" s="92"/>
      <c r="FI1012" s="92"/>
      <c r="FJ1012" s="92"/>
      <c r="FK1012" s="92"/>
      <c r="FL1012" s="92"/>
      <c r="FM1012" s="92"/>
      <c r="FN1012" s="92"/>
      <c r="FO1012" s="92"/>
    </row>
    <row r="1013" s="57" customFormat="1" ht="15" spans="1:171">
      <c r="A1013" s="85">
        <v>2140302</v>
      </c>
      <c r="B1013" s="99" t="s">
        <v>152</v>
      </c>
      <c r="C1013" s="87">
        <v>0</v>
      </c>
      <c r="D1013" s="87">
        <v>0</v>
      </c>
      <c r="E1013" s="88"/>
      <c r="FG1013" s="92"/>
      <c r="FH1013" s="92"/>
      <c r="FI1013" s="92"/>
      <c r="FJ1013" s="92"/>
      <c r="FK1013" s="92"/>
      <c r="FL1013" s="92"/>
      <c r="FM1013" s="92"/>
      <c r="FN1013" s="92"/>
      <c r="FO1013" s="92"/>
    </row>
    <row r="1014" s="57" customFormat="1" ht="15" spans="1:171">
      <c r="A1014" s="85">
        <v>2140303</v>
      </c>
      <c r="B1014" s="99" t="s">
        <v>153</v>
      </c>
      <c r="C1014" s="87">
        <v>0</v>
      </c>
      <c r="D1014" s="87">
        <v>0</v>
      </c>
      <c r="E1014" s="88"/>
      <c r="FG1014" s="92"/>
      <c r="FH1014" s="92"/>
      <c r="FI1014" s="92"/>
      <c r="FJ1014" s="92"/>
      <c r="FK1014" s="92"/>
      <c r="FL1014" s="92"/>
      <c r="FM1014" s="92"/>
      <c r="FN1014" s="92"/>
      <c r="FO1014" s="92"/>
    </row>
    <row r="1015" s="57" customFormat="1" ht="15" spans="1:171">
      <c r="A1015" s="85">
        <v>2140304</v>
      </c>
      <c r="B1015" s="99" t="s">
        <v>879</v>
      </c>
      <c r="C1015" s="87">
        <v>0</v>
      </c>
      <c r="D1015" s="87">
        <v>0</v>
      </c>
      <c r="E1015" s="88"/>
      <c r="FG1015" s="92"/>
      <c r="FH1015" s="92"/>
      <c r="FI1015" s="92"/>
      <c r="FJ1015" s="92"/>
      <c r="FK1015" s="92"/>
      <c r="FL1015" s="92"/>
      <c r="FM1015" s="92"/>
      <c r="FN1015" s="92"/>
      <c r="FO1015" s="92"/>
    </row>
    <row r="1016" s="57" customFormat="1" ht="15" spans="1:171">
      <c r="A1016" s="85">
        <v>2140305</v>
      </c>
      <c r="B1016" s="99" t="s">
        <v>880</v>
      </c>
      <c r="C1016" s="87">
        <v>0</v>
      </c>
      <c r="D1016" s="87">
        <v>0</v>
      </c>
      <c r="E1016" s="88"/>
      <c r="FG1016" s="92"/>
      <c r="FH1016" s="92"/>
      <c r="FI1016" s="92"/>
      <c r="FJ1016" s="92"/>
      <c r="FK1016" s="92"/>
      <c r="FL1016" s="92"/>
      <c r="FM1016" s="92"/>
      <c r="FN1016" s="92"/>
      <c r="FO1016" s="92"/>
    </row>
    <row r="1017" s="57" customFormat="1" ht="15" spans="1:171">
      <c r="A1017" s="85">
        <v>2140306</v>
      </c>
      <c r="B1017" s="99" t="s">
        <v>881</v>
      </c>
      <c r="C1017" s="87">
        <v>0</v>
      </c>
      <c r="D1017" s="87">
        <v>0</v>
      </c>
      <c r="E1017" s="88"/>
      <c r="FG1017" s="92"/>
      <c r="FH1017" s="92"/>
      <c r="FI1017" s="92"/>
      <c r="FJ1017" s="92"/>
      <c r="FK1017" s="92"/>
      <c r="FL1017" s="92"/>
      <c r="FM1017" s="92"/>
      <c r="FN1017" s="92"/>
      <c r="FO1017" s="92"/>
    </row>
    <row r="1018" s="57" customFormat="1" ht="15" spans="1:171">
      <c r="A1018" s="85">
        <v>2140307</v>
      </c>
      <c r="B1018" s="99" t="s">
        <v>882</v>
      </c>
      <c r="C1018" s="87">
        <v>0</v>
      </c>
      <c r="D1018" s="87">
        <v>0</v>
      </c>
      <c r="E1018" s="88"/>
      <c r="FG1018" s="92"/>
      <c r="FH1018" s="92"/>
      <c r="FI1018" s="92"/>
      <c r="FJ1018" s="92"/>
      <c r="FK1018" s="92"/>
      <c r="FL1018" s="92"/>
      <c r="FM1018" s="92"/>
      <c r="FN1018" s="92"/>
      <c r="FO1018" s="92"/>
    </row>
    <row r="1019" s="57" customFormat="1" ht="15" spans="1:171">
      <c r="A1019" s="85">
        <v>2140308</v>
      </c>
      <c r="B1019" s="99" t="s">
        <v>883</v>
      </c>
      <c r="C1019" s="87">
        <v>0</v>
      </c>
      <c r="D1019" s="87">
        <v>0</v>
      </c>
      <c r="E1019" s="88"/>
      <c r="FG1019" s="92"/>
      <c r="FH1019" s="92"/>
      <c r="FI1019" s="92"/>
      <c r="FJ1019" s="92"/>
      <c r="FK1019" s="92"/>
      <c r="FL1019" s="92"/>
      <c r="FM1019" s="92"/>
      <c r="FN1019" s="92"/>
      <c r="FO1019" s="92"/>
    </row>
    <row r="1020" s="57" customFormat="1" ht="15" spans="1:171">
      <c r="A1020" s="85">
        <v>2140399</v>
      </c>
      <c r="B1020" s="99" t="s">
        <v>884</v>
      </c>
      <c r="C1020" s="87">
        <v>0</v>
      </c>
      <c r="D1020" s="87">
        <v>0</v>
      </c>
      <c r="E1020" s="88"/>
      <c r="FG1020" s="92"/>
      <c r="FH1020" s="92"/>
      <c r="FI1020" s="92"/>
      <c r="FJ1020" s="92"/>
      <c r="FK1020" s="92"/>
      <c r="FL1020" s="92"/>
      <c r="FM1020" s="92"/>
      <c r="FN1020" s="92"/>
      <c r="FO1020" s="92"/>
    </row>
    <row r="1021" s="57" customFormat="1" ht="15" spans="1:171">
      <c r="A1021" s="81">
        <v>21405</v>
      </c>
      <c r="B1021" s="82" t="s">
        <v>885</v>
      </c>
      <c r="C1021" s="83">
        <v>0</v>
      </c>
      <c r="D1021" s="94">
        <v>0</v>
      </c>
      <c r="E1021" s="84"/>
      <c r="FG1021" s="92"/>
      <c r="FH1021" s="92"/>
      <c r="FI1021" s="92"/>
      <c r="FJ1021" s="92"/>
      <c r="FK1021" s="92"/>
      <c r="FL1021" s="92"/>
      <c r="FM1021" s="92"/>
      <c r="FN1021" s="92"/>
      <c r="FO1021" s="92"/>
    </row>
    <row r="1022" s="57" customFormat="1" ht="15" spans="1:171">
      <c r="A1022" s="85">
        <v>2140501</v>
      </c>
      <c r="B1022" s="99" t="s">
        <v>151</v>
      </c>
      <c r="C1022" s="87">
        <v>0</v>
      </c>
      <c r="D1022" s="87">
        <v>0</v>
      </c>
      <c r="E1022" s="88"/>
      <c r="FG1022" s="92"/>
      <c r="FH1022" s="92"/>
      <c r="FI1022" s="92"/>
      <c r="FJ1022" s="92"/>
      <c r="FK1022" s="92"/>
      <c r="FL1022" s="92"/>
      <c r="FM1022" s="92"/>
      <c r="FN1022" s="92"/>
      <c r="FO1022" s="92"/>
    </row>
    <row r="1023" s="57" customFormat="1" ht="15" spans="1:171">
      <c r="A1023" s="85">
        <v>2140502</v>
      </c>
      <c r="B1023" s="99" t="s">
        <v>152</v>
      </c>
      <c r="C1023" s="87">
        <v>0</v>
      </c>
      <c r="D1023" s="87">
        <v>0</v>
      </c>
      <c r="E1023" s="88"/>
      <c r="FG1023" s="92"/>
      <c r="FH1023" s="92"/>
      <c r="FI1023" s="92"/>
      <c r="FJ1023" s="92"/>
      <c r="FK1023" s="92"/>
      <c r="FL1023" s="92"/>
      <c r="FM1023" s="92"/>
      <c r="FN1023" s="92"/>
      <c r="FO1023" s="92"/>
    </row>
    <row r="1024" s="57" customFormat="1" ht="15" spans="1:171">
      <c r="A1024" s="85">
        <v>2140503</v>
      </c>
      <c r="B1024" s="99" t="s">
        <v>153</v>
      </c>
      <c r="C1024" s="87">
        <v>0</v>
      </c>
      <c r="D1024" s="87">
        <v>0</v>
      </c>
      <c r="E1024" s="88"/>
      <c r="FG1024" s="92"/>
      <c r="FH1024" s="92"/>
      <c r="FI1024" s="92"/>
      <c r="FJ1024" s="92"/>
      <c r="FK1024" s="92"/>
      <c r="FL1024" s="92"/>
      <c r="FM1024" s="92"/>
      <c r="FN1024" s="92"/>
      <c r="FO1024" s="92"/>
    </row>
    <row r="1025" s="57" customFormat="1" ht="15" spans="1:171">
      <c r="A1025" s="85">
        <v>2140504</v>
      </c>
      <c r="B1025" s="99" t="s">
        <v>876</v>
      </c>
      <c r="C1025" s="87">
        <v>0</v>
      </c>
      <c r="D1025" s="87">
        <v>0</v>
      </c>
      <c r="E1025" s="88"/>
      <c r="FG1025" s="92"/>
      <c r="FH1025" s="92"/>
      <c r="FI1025" s="92"/>
      <c r="FJ1025" s="92"/>
      <c r="FK1025" s="92"/>
      <c r="FL1025" s="92"/>
      <c r="FM1025" s="92"/>
      <c r="FN1025" s="92"/>
      <c r="FO1025" s="92"/>
    </row>
    <row r="1026" s="57" customFormat="1" ht="15" spans="1:171">
      <c r="A1026" s="85">
        <v>2140505</v>
      </c>
      <c r="B1026" s="99" t="s">
        <v>886</v>
      </c>
      <c r="C1026" s="87">
        <v>0</v>
      </c>
      <c r="D1026" s="87">
        <v>0</v>
      </c>
      <c r="E1026" s="88"/>
      <c r="FG1026" s="92"/>
      <c r="FH1026" s="92"/>
      <c r="FI1026" s="92"/>
      <c r="FJ1026" s="92"/>
      <c r="FK1026" s="92"/>
      <c r="FL1026" s="92"/>
      <c r="FM1026" s="92"/>
      <c r="FN1026" s="92"/>
      <c r="FO1026" s="92"/>
    </row>
    <row r="1027" s="57" customFormat="1" ht="15" spans="1:171">
      <c r="A1027" s="85">
        <v>2140599</v>
      </c>
      <c r="B1027" s="99" t="s">
        <v>887</v>
      </c>
      <c r="C1027" s="87">
        <v>0</v>
      </c>
      <c r="D1027" s="87">
        <v>0</v>
      </c>
      <c r="E1027" s="88"/>
      <c r="FG1027" s="92"/>
      <c r="FH1027" s="92"/>
      <c r="FI1027" s="92"/>
      <c r="FJ1027" s="92"/>
      <c r="FK1027" s="92"/>
      <c r="FL1027" s="92"/>
      <c r="FM1027" s="92"/>
      <c r="FN1027" s="92"/>
      <c r="FO1027" s="92"/>
    </row>
    <row r="1028" s="57" customFormat="1" ht="15" spans="1:171">
      <c r="A1028" s="81">
        <v>21499</v>
      </c>
      <c r="B1028" s="82" t="s">
        <v>888</v>
      </c>
      <c r="C1028" s="83">
        <f>SUM(C1029:C1030)</f>
        <v>982</v>
      </c>
      <c r="D1028" s="83">
        <f>SUM(D1029:D1030)</f>
        <v>1274</v>
      </c>
      <c r="E1028" s="84">
        <f t="shared" ref="E1028:E1032" si="79">SUM(D1028/C1028)</f>
        <v>1.29735234215886</v>
      </c>
      <c r="FG1028" s="92"/>
      <c r="FH1028" s="92"/>
      <c r="FI1028" s="92"/>
      <c r="FJ1028" s="92"/>
      <c r="FK1028" s="92"/>
      <c r="FL1028" s="92"/>
      <c r="FM1028" s="92"/>
      <c r="FN1028" s="92"/>
      <c r="FO1028" s="92"/>
    </row>
    <row r="1029" s="57" customFormat="1" ht="15" spans="1:171">
      <c r="A1029" s="85">
        <v>2149901</v>
      </c>
      <c r="B1029" s="99" t="s">
        <v>889</v>
      </c>
      <c r="C1029" s="87">
        <v>494</v>
      </c>
      <c r="D1029" s="87">
        <v>500</v>
      </c>
      <c r="E1029" s="88">
        <f t="shared" si="79"/>
        <v>1.01214574898785</v>
      </c>
      <c r="FG1029" s="92"/>
      <c r="FH1029" s="92"/>
      <c r="FI1029" s="92"/>
      <c r="FJ1029" s="92"/>
      <c r="FK1029" s="92"/>
      <c r="FL1029" s="92"/>
      <c r="FM1029" s="92"/>
      <c r="FN1029" s="92"/>
      <c r="FO1029" s="92"/>
    </row>
    <row r="1030" s="57" customFormat="1" ht="15" spans="1:171">
      <c r="A1030" s="85">
        <v>2149999</v>
      </c>
      <c r="B1030" s="99" t="s">
        <v>888</v>
      </c>
      <c r="C1030" s="87">
        <v>488</v>
      </c>
      <c r="D1030" s="87">
        <v>774</v>
      </c>
      <c r="E1030" s="88">
        <f t="shared" si="79"/>
        <v>1.58606557377049</v>
      </c>
      <c r="FG1030" s="92"/>
      <c r="FH1030" s="92"/>
      <c r="FI1030" s="92"/>
      <c r="FJ1030" s="92"/>
      <c r="FK1030" s="92"/>
      <c r="FL1030" s="92"/>
      <c r="FM1030" s="92"/>
      <c r="FN1030" s="92"/>
      <c r="FO1030" s="92"/>
    </row>
    <row r="1031" s="57" customFormat="1" ht="15" spans="1:171">
      <c r="A1031" s="77">
        <v>215</v>
      </c>
      <c r="B1031" s="78" t="s">
        <v>890</v>
      </c>
      <c r="C1031" s="79">
        <f>C1032+C1042+C1058+C1063+C1074+C1080+C1088</f>
        <v>4295</v>
      </c>
      <c r="D1031" s="79">
        <f>D1032+D1042+D1058+D1063+D1074+D1080+D1088</f>
        <v>3803</v>
      </c>
      <c r="E1031" s="80">
        <f t="shared" si="79"/>
        <v>0.885448195576251</v>
      </c>
      <c r="FG1031" s="92"/>
      <c r="FH1031" s="92"/>
      <c r="FI1031" s="92"/>
      <c r="FJ1031" s="92"/>
      <c r="FK1031" s="92"/>
      <c r="FL1031" s="92"/>
      <c r="FM1031" s="92"/>
      <c r="FN1031" s="92"/>
      <c r="FO1031" s="92"/>
    </row>
    <row r="1032" s="57" customFormat="1" ht="15" spans="1:171">
      <c r="A1032" s="81">
        <v>21501</v>
      </c>
      <c r="B1032" s="82" t="s">
        <v>891</v>
      </c>
      <c r="C1032" s="83">
        <f>SUM(C1033:C1041)</f>
        <v>4</v>
      </c>
      <c r="D1032" s="83">
        <f>SUM(D1033:D1041)</f>
        <v>4</v>
      </c>
      <c r="E1032" s="84">
        <f t="shared" si="79"/>
        <v>1</v>
      </c>
      <c r="FG1032" s="92"/>
      <c r="FH1032" s="92"/>
      <c r="FI1032" s="92"/>
      <c r="FJ1032" s="92"/>
      <c r="FK1032" s="92"/>
      <c r="FL1032" s="92"/>
      <c r="FM1032" s="92"/>
      <c r="FN1032" s="92"/>
      <c r="FO1032" s="92"/>
    </row>
    <row r="1033" s="57" customFormat="1" ht="15" spans="1:171">
      <c r="A1033" s="85">
        <v>2150101</v>
      </c>
      <c r="B1033" s="99" t="s">
        <v>151</v>
      </c>
      <c r="C1033" s="87">
        <v>0</v>
      </c>
      <c r="D1033" s="87">
        <v>0</v>
      </c>
      <c r="E1033" s="88"/>
      <c r="FG1033" s="92"/>
      <c r="FH1033" s="92"/>
      <c r="FI1033" s="92"/>
      <c r="FJ1033" s="92"/>
      <c r="FK1033" s="92"/>
      <c r="FL1033" s="92"/>
      <c r="FM1033" s="92"/>
      <c r="FN1033" s="92"/>
      <c r="FO1033" s="92"/>
    </row>
    <row r="1034" s="57" customFormat="1" ht="15" spans="1:171">
      <c r="A1034" s="85">
        <v>2150102</v>
      </c>
      <c r="B1034" s="99" t="s">
        <v>152</v>
      </c>
      <c r="C1034" s="87">
        <v>4</v>
      </c>
      <c r="D1034" s="87">
        <v>4</v>
      </c>
      <c r="E1034" s="88">
        <f>SUM(D1034/C1034)</f>
        <v>1</v>
      </c>
      <c r="FG1034" s="92"/>
      <c r="FH1034" s="92"/>
      <c r="FI1034" s="92"/>
      <c r="FJ1034" s="92"/>
      <c r="FK1034" s="92"/>
      <c r="FL1034" s="92"/>
      <c r="FM1034" s="92"/>
      <c r="FN1034" s="92"/>
      <c r="FO1034" s="92"/>
    </row>
    <row r="1035" s="57" customFormat="1" ht="15" spans="1:171">
      <c r="A1035" s="85">
        <v>2150103</v>
      </c>
      <c r="B1035" s="99" t="s">
        <v>153</v>
      </c>
      <c r="C1035" s="87">
        <v>0</v>
      </c>
      <c r="D1035" s="87">
        <v>0</v>
      </c>
      <c r="E1035" s="88"/>
      <c r="FG1035" s="92"/>
      <c r="FH1035" s="92"/>
      <c r="FI1035" s="92"/>
      <c r="FJ1035" s="92"/>
      <c r="FK1035" s="92"/>
      <c r="FL1035" s="92"/>
      <c r="FM1035" s="92"/>
      <c r="FN1035" s="92"/>
      <c r="FO1035" s="92"/>
    </row>
    <row r="1036" s="57" customFormat="1" ht="15" spans="1:171">
      <c r="A1036" s="85">
        <v>2150104</v>
      </c>
      <c r="B1036" s="99" t="s">
        <v>892</v>
      </c>
      <c r="C1036" s="87">
        <v>0</v>
      </c>
      <c r="D1036" s="87">
        <v>0</v>
      </c>
      <c r="E1036" s="88"/>
      <c r="FG1036" s="92"/>
      <c r="FH1036" s="92"/>
      <c r="FI1036" s="92"/>
      <c r="FJ1036" s="92"/>
      <c r="FK1036" s="92"/>
      <c r="FL1036" s="92"/>
      <c r="FM1036" s="92"/>
      <c r="FN1036" s="92"/>
      <c r="FO1036" s="92"/>
    </row>
    <row r="1037" s="57" customFormat="1" ht="15" spans="1:171">
      <c r="A1037" s="85">
        <v>2150105</v>
      </c>
      <c r="B1037" s="99" t="s">
        <v>893</v>
      </c>
      <c r="C1037" s="87">
        <v>0</v>
      </c>
      <c r="D1037" s="87">
        <v>0</v>
      </c>
      <c r="E1037" s="88"/>
      <c r="FG1037" s="92"/>
      <c r="FH1037" s="92"/>
      <c r="FI1037" s="92"/>
      <c r="FJ1037" s="92"/>
      <c r="FK1037" s="92"/>
      <c r="FL1037" s="92"/>
      <c r="FM1037" s="92"/>
      <c r="FN1037" s="92"/>
      <c r="FO1037" s="92"/>
    </row>
    <row r="1038" s="57" customFormat="1" ht="15" spans="1:171">
      <c r="A1038" s="85">
        <v>2150106</v>
      </c>
      <c r="B1038" s="99" t="s">
        <v>894</v>
      </c>
      <c r="C1038" s="87">
        <v>0</v>
      </c>
      <c r="D1038" s="87">
        <v>0</v>
      </c>
      <c r="E1038" s="88"/>
      <c r="FG1038" s="92"/>
      <c r="FH1038" s="92"/>
      <c r="FI1038" s="92"/>
      <c r="FJ1038" s="92"/>
      <c r="FK1038" s="92"/>
      <c r="FL1038" s="92"/>
      <c r="FM1038" s="92"/>
      <c r="FN1038" s="92"/>
      <c r="FO1038" s="92"/>
    </row>
    <row r="1039" s="57" customFormat="1" ht="15" spans="1:171">
      <c r="A1039" s="85">
        <v>2150107</v>
      </c>
      <c r="B1039" s="99" t="s">
        <v>895</v>
      </c>
      <c r="C1039" s="87">
        <v>0</v>
      </c>
      <c r="D1039" s="87">
        <v>0</v>
      </c>
      <c r="E1039" s="88"/>
      <c r="FG1039" s="92"/>
      <c r="FH1039" s="92"/>
      <c r="FI1039" s="92"/>
      <c r="FJ1039" s="92"/>
      <c r="FK1039" s="92"/>
      <c r="FL1039" s="92"/>
      <c r="FM1039" s="92"/>
      <c r="FN1039" s="92"/>
      <c r="FO1039" s="92"/>
    </row>
    <row r="1040" s="57" customFormat="1" ht="15" spans="1:171">
      <c r="A1040" s="85">
        <v>2150108</v>
      </c>
      <c r="B1040" s="99" t="s">
        <v>896</v>
      </c>
      <c r="C1040" s="87">
        <v>0</v>
      </c>
      <c r="D1040" s="87">
        <v>0</v>
      </c>
      <c r="E1040" s="88"/>
      <c r="FG1040" s="92"/>
      <c r="FH1040" s="92"/>
      <c r="FI1040" s="92"/>
      <c r="FJ1040" s="92"/>
      <c r="FK1040" s="92"/>
      <c r="FL1040" s="92"/>
      <c r="FM1040" s="92"/>
      <c r="FN1040" s="92"/>
      <c r="FO1040" s="92"/>
    </row>
    <row r="1041" s="57" customFormat="1" ht="15" spans="1:171">
      <c r="A1041" s="85">
        <v>2150199</v>
      </c>
      <c r="B1041" s="99" t="s">
        <v>897</v>
      </c>
      <c r="C1041" s="87">
        <v>0</v>
      </c>
      <c r="D1041" s="87">
        <v>0</v>
      </c>
      <c r="E1041" s="88"/>
      <c r="FG1041" s="92"/>
      <c r="FH1041" s="92"/>
      <c r="FI1041" s="92"/>
      <c r="FJ1041" s="92"/>
      <c r="FK1041" s="92"/>
      <c r="FL1041" s="92"/>
      <c r="FM1041" s="92"/>
      <c r="FN1041" s="92"/>
      <c r="FO1041" s="92"/>
    </row>
    <row r="1042" s="57" customFormat="1" ht="15" spans="1:171">
      <c r="A1042" s="81">
        <v>21502</v>
      </c>
      <c r="B1042" s="82" t="s">
        <v>898</v>
      </c>
      <c r="C1042" s="83">
        <f>SUM(C1043:C1057)</f>
        <v>60</v>
      </c>
      <c r="D1042" s="83">
        <f>SUM(D1043:D1057)</f>
        <v>80</v>
      </c>
      <c r="E1042" s="84">
        <f>SUM(D1042/C1042)</f>
        <v>1.33333333333333</v>
      </c>
      <c r="FG1042" s="92"/>
      <c r="FH1042" s="92"/>
      <c r="FI1042" s="92"/>
      <c r="FJ1042" s="92"/>
      <c r="FK1042" s="92"/>
      <c r="FL1042" s="92"/>
      <c r="FM1042" s="92"/>
      <c r="FN1042" s="92"/>
      <c r="FO1042" s="92"/>
    </row>
    <row r="1043" s="57" customFormat="1" ht="15" spans="1:171">
      <c r="A1043" s="85">
        <v>2150201</v>
      </c>
      <c r="B1043" s="99" t="s">
        <v>151</v>
      </c>
      <c r="C1043" s="87">
        <v>0</v>
      </c>
      <c r="D1043" s="87">
        <v>0</v>
      </c>
      <c r="E1043" s="88"/>
      <c r="FG1043" s="92"/>
      <c r="FH1043" s="92"/>
      <c r="FI1043" s="92"/>
      <c r="FJ1043" s="92"/>
      <c r="FK1043" s="92"/>
      <c r="FL1043" s="92"/>
      <c r="FM1043" s="92"/>
      <c r="FN1043" s="92"/>
      <c r="FO1043" s="92"/>
    </row>
    <row r="1044" s="57" customFormat="1" ht="15" spans="1:171">
      <c r="A1044" s="85">
        <v>2150202</v>
      </c>
      <c r="B1044" s="99" t="s">
        <v>152</v>
      </c>
      <c r="C1044" s="87">
        <v>0</v>
      </c>
      <c r="D1044" s="87">
        <v>0</v>
      </c>
      <c r="E1044" s="88"/>
      <c r="FG1044" s="92"/>
      <c r="FH1044" s="92"/>
      <c r="FI1044" s="92"/>
      <c r="FJ1044" s="92"/>
      <c r="FK1044" s="92"/>
      <c r="FL1044" s="92"/>
      <c r="FM1044" s="92"/>
      <c r="FN1044" s="92"/>
      <c r="FO1044" s="92"/>
    </row>
    <row r="1045" s="57" customFormat="1" ht="15" spans="1:171">
      <c r="A1045" s="85">
        <v>2150203</v>
      </c>
      <c r="B1045" s="99" t="s">
        <v>153</v>
      </c>
      <c r="C1045" s="87">
        <v>0</v>
      </c>
      <c r="D1045" s="87">
        <v>0</v>
      </c>
      <c r="E1045" s="88"/>
      <c r="FG1045" s="92"/>
      <c r="FH1045" s="92"/>
      <c r="FI1045" s="92"/>
      <c r="FJ1045" s="92"/>
      <c r="FK1045" s="92"/>
      <c r="FL1045" s="92"/>
      <c r="FM1045" s="92"/>
      <c r="FN1045" s="92"/>
      <c r="FO1045" s="92"/>
    </row>
    <row r="1046" s="57" customFormat="1" ht="15" spans="1:171">
      <c r="A1046" s="85">
        <v>2150204</v>
      </c>
      <c r="B1046" s="99" t="s">
        <v>899</v>
      </c>
      <c r="C1046" s="87">
        <v>0</v>
      </c>
      <c r="D1046" s="87">
        <v>0</v>
      </c>
      <c r="E1046" s="88"/>
      <c r="FG1046" s="92"/>
      <c r="FH1046" s="92"/>
      <c r="FI1046" s="92"/>
      <c r="FJ1046" s="92"/>
      <c r="FK1046" s="92"/>
      <c r="FL1046" s="92"/>
      <c r="FM1046" s="92"/>
      <c r="FN1046" s="92"/>
      <c r="FO1046" s="92"/>
    </row>
    <row r="1047" s="57" customFormat="1" ht="15" spans="1:171">
      <c r="A1047" s="85">
        <v>2150205</v>
      </c>
      <c r="B1047" s="99" t="s">
        <v>900</v>
      </c>
      <c r="C1047" s="87">
        <v>0</v>
      </c>
      <c r="D1047" s="87">
        <v>0</v>
      </c>
      <c r="E1047" s="88"/>
      <c r="FG1047" s="92"/>
      <c r="FH1047" s="92"/>
      <c r="FI1047" s="92"/>
      <c r="FJ1047" s="92"/>
      <c r="FK1047" s="92"/>
      <c r="FL1047" s="92"/>
      <c r="FM1047" s="92"/>
      <c r="FN1047" s="92"/>
      <c r="FO1047" s="92"/>
    </row>
    <row r="1048" s="57" customFormat="1" ht="15" spans="1:171">
      <c r="A1048" s="85">
        <v>2150206</v>
      </c>
      <c r="B1048" s="99" t="s">
        <v>901</v>
      </c>
      <c r="C1048" s="87">
        <v>0</v>
      </c>
      <c r="D1048" s="87">
        <v>0</v>
      </c>
      <c r="E1048" s="88"/>
      <c r="FG1048" s="92"/>
      <c r="FH1048" s="92"/>
      <c r="FI1048" s="92"/>
      <c r="FJ1048" s="92"/>
      <c r="FK1048" s="92"/>
      <c r="FL1048" s="92"/>
      <c r="FM1048" s="92"/>
      <c r="FN1048" s="92"/>
      <c r="FO1048" s="92"/>
    </row>
    <row r="1049" s="57" customFormat="1" ht="15" spans="1:171">
      <c r="A1049" s="85">
        <v>2150207</v>
      </c>
      <c r="B1049" s="99" t="s">
        <v>902</v>
      </c>
      <c r="C1049" s="87">
        <v>0</v>
      </c>
      <c r="D1049" s="87">
        <v>0</v>
      </c>
      <c r="E1049" s="88"/>
      <c r="FG1049" s="92"/>
      <c r="FH1049" s="92"/>
      <c r="FI1049" s="92"/>
      <c r="FJ1049" s="92"/>
      <c r="FK1049" s="92"/>
      <c r="FL1049" s="92"/>
      <c r="FM1049" s="92"/>
      <c r="FN1049" s="92"/>
      <c r="FO1049" s="92"/>
    </row>
    <row r="1050" s="57" customFormat="1" ht="15" spans="1:171">
      <c r="A1050" s="85">
        <v>2150208</v>
      </c>
      <c r="B1050" s="99" t="s">
        <v>903</v>
      </c>
      <c r="C1050" s="87">
        <v>0</v>
      </c>
      <c r="D1050" s="87">
        <v>0</v>
      </c>
      <c r="E1050" s="88"/>
      <c r="FG1050" s="92"/>
      <c r="FH1050" s="92"/>
      <c r="FI1050" s="92"/>
      <c r="FJ1050" s="92"/>
      <c r="FK1050" s="92"/>
      <c r="FL1050" s="92"/>
      <c r="FM1050" s="92"/>
      <c r="FN1050" s="92"/>
      <c r="FO1050" s="92"/>
    </row>
    <row r="1051" s="57" customFormat="1" ht="15" spans="1:171">
      <c r="A1051" s="85">
        <v>2150209</v>
      </c>
      <c r="B1051" s="99" t="s">
        <v>904</v>
      </c>
      <c r="C1051" s="87">
        <v>0</v>
      </c>
      <c r="D1051" s="87">
        <v>0</v>
      </c>
      <c r="E1051" s="88"/>
      <c r="FG1051" s="92"/>
      <c r="FH1051" s="92"/>
      <c r="FI1051" s="92"/>
      <c r="FJ1051" s="92"/>
      <c r="FK1051" s="92"/>
      <c r="FL1051" s="92"/>
      <c r="FM1051" s="92"/>
      <c r="FN1051" s="92"/>
      <c r="FO1051" s="92"/>
    </row>
    <row r="1052" s="57" customFormat="1" ht="15" spans="1:171">
      <c r="A1052" s="85">
        <v>2150210</v>
      </c>
      <c r="B1052" s="99" t="s">
        <v>905</v>
      </c>
      <c r="C1052" s="87">
        <v>0</v>
      </c>
      <c r="D1052" s="87">
        <v>0</v>
      </c>
      <c r="E1052" s="88"/>
      <c r="FG1052" s="92"/>
      <c r="FH1052" s="92"/>
      <c r="FI1052" s="92"/>
      <c r="FJ1052" s="92"/>
      <c r="FK1052" s="92"/>
      <c r="FL1052" s="92"/>
      <c r="FM1052" s="92"/>
      <c r="FN1052" s="92"/>
      <c r="FO1052" s="92"/>
    </row>
    <row r="1053" s="57" customFormat="1" ht="15" spans="1:171">
      <c r="A1053" s="85">
        <v>2150212</v>
      </c>
      <c r="B1053" s="99" t="s">
        <v>906</v>
      </c>
      <c r="C1053" s="87">
        <v>0</v>
      </c>
      <c r="D1053" s="87">
        <v>0</v>
      </c>
      <c r="E1053" s="88"/>
      <c r="FG1053" s="92"/>
      <c r="FH1053" s="92"/>
      <c r="FI1053" s="92"/>
      <c r="FJ1053" s="92"/>
      <c r="FK1053" s="92"/>
      <c r="FL1053" s="92"/>
      <c r="FM1053" s="92"/>
      <c r="FN1053" s="92"/>
      <c r="FO1053" s="92"/>
    </row>
    <row r="1054" s="57" customFormat="1" ht="15" spans="1:171">
      <c r="A1054" s="85">
        <v>2150213</v>
      </c>
      <c r="B1054" s="99" t="s">
        <v>907</v>
      </c>
      <c r="C1054" s="87">
        <v>0</v>
      </c>
      <c r="D1054" s="87">
        <v>0</v>
      </c>
      <c r="E1054" s="88"/>
      <c r="FG1054" s="92"/>
      <c r="FH1054" s="92"/>
      <c r="FI1054" s="92"/>
      <c r="FJ1054" s="92"/>
      <c r="FK1054" s="92"/>
      <c r="FL1054" s="92"/>
      <c r="FM1054" s="92"/>
      <c r="FN1054" s="92"/>
      <c r="FO1054" s="92"/>
    </row>
    <row r="1055" s="57" customFormat="1" ht="15" spans="1:171">
      <c r="A1055" s="85">
        <v>2150214</v>
      </c>
      <c r="B1055" s="99" t="s">
        <v>908</v>
      </c>
      <c r="C1055" s="87">
        <v>0</v>
      </c>
      <c r="D1055" s="87">
        <v>0</v>
      </c>
      <c r="E1055" s="88"/>
      <c r="FG1055" s="92"/>
      <c r="FH1055" s="92"/>
      <c r="FI1055" s="92"/>
      <c r="FJ1055" s="92"/>
      <c r="FK1055" s="92"/>
      <c r="FL1055" s="92"/>
      <c r="FM1055" s="92"/>
      <c r="FN1055" s="92"/>
      <c r="FO1055" s="92"/>
    </row>
    <row r="1056" s="57" customFormat="1" ht="15" spans="1:171">
      <c r="A1056" s="85">
        <v>2150215</v>
      </c>
      <c r="B1056" s="99" t="s">
        <v>909</v>
      </c>
      <c r="C1056" s="87">
        <v>0</v>
      </c>
      <c r="D1056" s="87">
        <v>0</v>
      </c>
      <c r="E1056" s="88"/>
      <c r="FG1056" s="92"/>
      <c r="FH1056" s="92"/>
      <c r="FI1056" s="92"/>
      <c r="FJ1056" s="92"/>
      <c r="FK1056" s="92"/>
      <c r="FL1056" s="92"/>
      <c r="FM1056" s="92"/>
      <c r="FN1056" s="92"/>
      <c r="FO1056" s="92"/>
    </row>
    <row r="1057" s="57" customFormat="1" ht="15" spans="1:171">
      <c r="A1057" s="85">
        <v>2150299</v>
      </c>
      <c r="B1057" s="99" t="s">
        <v>910</v>
      </c>
      <c r="C1057" s="87">
        <v>60</v>
      </c>
      <c r="D1057" s="87">
        <v>80</v>
      </c>
      <c r="E1057" s="88">
        <f>SUM(D1057/C1057)</f>
        <v>1.33333333333333</v>
      </c>
      <c r="FG1057" s="92"/>
      <c r="FH1057" s="92"/>
      <c r="FI1057" s="92"/>
      <c r="FJ1057" s="92"/>
      <c r="FK1057" s="92"/>
      <c r="FL1057" s="92"/>
      <c r="FM1057" s="92"/>
      <c r="FN1057" s="92"/>
      <c r="FO1057" s="92"/>
    </row>
    <row r="1058" s="57" customFormat="1" ht="15" spans="1:171">
      <c r="A1058" s="81">
        <v>21503</v>
      </c>
      <c r="B1058" s="82" t="s">
        <v>911</v>
      </c>
      <c r="C1058" s="83">
        <f>SUM(C1059:C1062)</f>
        <v>0</v>
      </c>
      <c r="D1058" s="83">
        <f>SUM(D1059:D1062)</f>
        <v>0</v>
      </c>
      <c r="E1058" s="84"/>
      <c r="FG1058" s="92"/>
      <c r="FH1058" s="92"/>
      <c r="FI1058" s="92"/>
      <c r="FJ1058" s="92"/>
      <c r="FK1058" s="92"/>
      <c r="FL1058" s="92"/>
      <c r="FM1058" s="92"/>
      <c r="FN1058" s="92"/>
      <c r="FO1058" s="92"/>
    </row>
    <row r="1059" s="57" customFormat="1" ht="15" spans="1:171">
      <c r="A1059" s="85">
        <v>2150301</v>
      </c>
      <c r="B1059" s="99" t="s">
        <v>151</v>
      </c>
      <c r="C1059" s="87">
        <v>0</v>
      </c>
      <c r="D1059" s="87">
        <v>0</v>
      </c>
      <c r="E1059" s="88"/>
      <c r="FG1059" s="92"/>
      <c r="FH1059" s="92"/>
      <c r="FI1059" s="92"/>
      <c r="FJ1059" s="92"/>
      <c r="FK1059" s="92"/>
      <c r="FL1059" s="92"/>
      <c r="FM1059" s="92"/>
      <c r="FN1059" s="92"/>
      <c r="FO1059" s="92"/>
    </row>
    <row r="1060" s="57" customFormat="1" ht="15" spans="1:171">
      <c r="A1060" s="85">
        <v>2150302</v>
      </c>
      <c r="B1060" s="99" t="s">
        <v>152</v>
      </c>
      <c r="C1060" s="87">
        <v>0</v>
      </c>
      <c r="D1060" s="87">
        <v>0</v>
      </c>
      <c r="E1060" s="88"/>
      <c r="FG1060" s="92"/>
      <c r="FH1060" s="92"/>
      <c r="FI1060" s="92"/>
      <c r="FJ1060" s="92"/>
      <c r="FK1060" s="92"/>
      <c r="FL1060" s="92"/>
      <c r="FM1060" s="92"/>
      <c r="FN1060" s="92"/>
      <c r="FO1060" s="92"/>
    </row>
    <row r="1061" s="57" customFormat="1" ht="15" spans="1:171">
      <c r="A1061" s="85">
        <v>2150303</v>
      </c>
      <c r="B1061" s="99" t="s">
        <v>153</v>
      </c>
      <c r="C1061" s="87">
        <v>0</v>
      </c>
      <c r="D1061" s="87">
        <v>0</v>
      </c>
      <c r="E1061" s="88"/>
      <c r="FG1061" s="92"/>
      <c r="FH1061" s="92"/>
      <c r="FI1061" s="92"/>
      <c r="FJ1061" s="92"/>
      <c r="FK1061" s="92"/>
      <c r="FL1061" s="92"/>
      <c r="FM1061" s="92"/>
      <c r="FN1061" s="92"/>
      <c r="FO1061" s="92"/>
    </row>
    <row r="1062" s="57" customFormat="1" ht="15" spans="1:171">
      <c r="A1062" s="85">
        <v>2150399</v>
      </c>
      <c r="B1062" s="99" t="s">
        <v>912</v>
      </c>
      <c r="C1062" s="87">
        <v>0</v>
      </c>
      <c r="D1062" s="87">
        <v>0</v>
      </c>
      <c r="E1062" s="88"/>
      <c r="FG1062" s="92"/>
      <c r="FH1062" s="92"/>
      <c r="FI1062" s="92"/>
      <c r="FJ1062" s="92"/>
      <c r="FK1062" s="92"/>
      <c r="FL1062" s="92"/>
      <c r="FM1062" s="92"/>
      <c r="FN1062" s="92"/>
      <c r="FO1062" s="92"/>
    </row>
    <row r="1063" s="57" customFormat="1" ht="15" spans="1:171">
      <c r="A1063" s="81">
        <v>21505</v>
      </c>
      <c r="B1063" s="82" t="s">
        <v>913</v>
      </c>
      <c r="C1063" s="83">
        <f>SUM(C1064:C1073)</f>
        <v>3979</v>
      </c>
      <c r="D1063" s="83">
        <f>SUM(D1064:D1073)</f>
        <v>3457</v>
      </c>
      <c r="E1063" s="84">
        <f t="shared" ref="E1063:E1065" si="80">SUM(D1063/C1063)</f>
        <v>0.868811259110329</v>
      </c>
      <c r="FG1063" s="92"/>
      <c r="FH1063" s="92"/>
      <c r="FI1063" s="92"/>
      <c r="FJ1063" s="92"/>
      <c r="FK1063" s="92"/>
      <c r="FL1063" s="92"/>
      <c r="FM1063" s="92"/>
      <c r="FN1063" s="92"/>
      <c r="FO1063" s="92"/>
    </row>
    <row r="1064" s="57" customFormat="1" ht="15" spans="1:171">
      <c r="A1064" s="85">
        <v>2150501</v>
      </c>
      <c r="B1064" s="99" t="s">
        <v>151</v>
      </c>
      <c r="C1064" s="87">
        <v>313</v>
      </c>
      <c r="D1064" s="87">
        <v>340</v>
      </c>
      <c r="E1064" s="88">
        <f t="shared" si="80"/>
        <v>1.08626198083067</v>
      </c>
      <c r="FG1064" s="92"/>
      <c r="FH1064" s="92"/>
      <c r="FI1064" s="92"/>
      <c r="FJ1064" s="92"/>
      <c r="FK1064" s="92"/>
      <c r="FL1064" s="92"/>
      <c r="FM1064" s="92"/>
      <c r="FN1064" s="92"/>
      <c r="FO1064" s="92"/>
    </row>
    <row r="1065" s="57" customFormat="1" ht="15" spans="1:171">
      <c r="A1065" s="85">
        <v>2150502</v>
      </c>
      <c r="B1065" s="99" t="s">
        <v>152</v>
      </c>
      <c r="C1065" s="87">
        <v>172</v>
      </c>
      <c r="D1065" s="87">
        <v>170</v>
      </c>
      <c r="E1065" s="88">
        <f t="shared" si="80"/>
        <v>0.988372093023256</v>
      </c>
      <c r="FG1065" s="92"/>
      <c r="FH1065" s="92"/>
      <c r="FI1065" s="92"/>
      <c r="FJ1065" s="92"/>
      <c r="FK1065" s="92"/>
      <c r="FL1065" s="92"/>
      <c r="FM1065" s="92"/>
      <c r="FN1065" s="92"/>
      <c r="FO1065" s="92"/>
    </row>
    <row r="1066" s="57" customFormat="1" ht="15" spans="1:171">
      <c r="A1066" s="85">
        <v>2150503</v>
      </c>
      <c r="B1066" s="99" t="s">
        <v>153</v>
      </c>
      <c r="C1066" s="87">
        <v>0</v>
      </c>
      <c r="D1066" s="87">
        <v>0</v>
      </c>
      <c r="E1066" s="88"/>
      <c r="FG1066" s="92"/>
      <c r="FH1066" s="92"/>
      <c r="FI1066" s="92"/>
      <c r="FJ1066" s="92"/>
      <c r="FK1066" s="92"/>
      <c r="FL1066" s="92"/>
      <c r="FM1066" s="92"/>
      <c r="FN1066" s="92"/>
      <c r="FO1066" s="92"/>
    </row>
    <row r="1067" s="57" customFormat="1" ht="15" spans="1:171">
      <c r="A1067" s="85">
        <v>2150505</v>
      </c>
      <c r="B1067" s="99" t="s">
        <v>914</v>
      </c>
      <c r="C1067" s="87">
        <v>0</v>
      </c>
      <c r="D1067" s="87">
        <v>0</v>
      </c>
      <c r="E1067" s="88"/>
      <c r="FG1067" s="92"/>
      <c r="FH1067" s="92"/>
      <c r="FI1067" s="92"/>
      <c r="FJ1067" s="92"/>
      <c r="FK1067" s="92"/>
      <c r="FL1067" s="92"/>
      <c r="FM1067" s="92"/>
      <c r="FN1067" s="92"/>
      <c r="FO1067" s="92"/>
    </row>
    <row r="1068" s="57" customFormat="1" ht="15" spans="1:171">
      <c r="A1068" s="85">
        <v>2150507</v>
      </c>
      <c r="B1068" s="99" t="s">
        <v>915</v>
      </c>
      <c r="C1068" s="87">
        <v>0</v>
      </c>
      <c r="D1068" s="87">
        <v>0</v>
      </c>
      <c r="E1068" s="88"/>
      <c r="FG1068" s="92"/>
      <c r="FH1068" s="92"/>
      <c r="FI1068" s="92"/>
      <c r="FJ1068" s="92"/>
      <c r="FK1068" s="92"/>
      <c r="FL1068" s="92"/>
      <c r="FM1068" s="92"/>
      <c r="FN1068" s="92"/>
      <c r="FO1068" s="92"/>
    </row>
    <row r="1069" s="57" customFormat="1" ht="15" spans="1:171">
      <c r="A1069" s="85">
        <v>2150508</v>
      </c>
      <c r="B1069" s="99" t="s">
        <v>916</v>
      </c>
      <c r="C1069" s="87">
        <v>0</v>
      </c>
      <c r="D1069" s="87">
        <v>0</v>
      </c>
      <c r="E1069" s="88"/>
      <c r="FG1069" s="92"/>
      <c r="FH1069" s="92"/>
      <c r="FI1069" s="92"/>
      <c r="FJ1069" s="92"/>
      <c r="FK1069" s="92"/>
      <c r="FL1069" s="92"/>
      <c r="FM1069" s="92"/>
      <c r="FN1069" s="92"/>
      <c r="FO1069" s="92"/>
    </row>
    <row r="1070" s="57" customFormat="1" ht="15" spans="1:171">
      <c r="A1070" s="85">
        <v>2150516</v>
      </c>
      <c r="B1070" s="99" t="s">
        <v>917</v>
      </c>
      <c r="C1070" s="87">
        <v>0</v>
      </c>
      <c r="D1070" s="87">
        <v>0</v>
      </c>
      <c r="E1070" s="88"/>
      <c r="FG1070" s="92"/>
      <c r="FH1070" s="92"/>
      <c r="FI1070" s="92"/>
      <c r="FJ1070" s="92"/>
      <c r="FK1070" s="92"/>
      <c r="FL1070" s="92"/>
      <c r="FM1070" s="92"/>
      <c r="FN1070" s="92"/>
      <c r="FO1070" s="92"/>
    </row>
    <row r="1071" s="57" customFormat="1" ht="15" spans="1:171">
      <c r="A1071" s="85">
        <v>2150517</v>
      </c>
      <c r="B1071" s="99" t="s">
        <v>918</v>
      </c>
      <c r="C1071" s="87">
        <v>3391</v>
      </c>
      <c r="D1071" s="87">
        <v>2847</v>
      </c>
      <c r="E1071" s="88">
        <f>SUM(D1071/C1071)</f>
        <v>0.839575346505456</v>
      </c>
      <c r="FG1071" s="92"/>
      <c r="FH1071" s="92"/>
      <c r="FI1071" s="92"/>
      <c r="FJ1071" s="92"/>
      <c r="FK1071" s="92"/>
      <c r="FL1071" s="92"/>
      <c r="FM1071" s="92"/>
      <c r="FN1071" s="92"/>
      <c r="FO1071" s="92"/>
    </row>
    <row r="1072" s="57" customFormat="1" ht="15" spans="1:171">
      <c r="A1072" s="85">
        <v>2150550</v>
      </c>
      <c r="B1072" s="99" t="s">
        <v>160</v>
      </c>
      <c r="C1072" s="87">
        <v>0</v>
      </c>
      <c r="D1072" s="87">
        <v>0</v>
      </c>
      <c r="E1072" s="88"/>
      <c r="FG1072" s="92"/>
      <c r="FH1072" s="92"/>
      <c r="FI1072" s="92"/>
      <c r="FJ1072" s="92"/>
      <c r="FK1072" s="92"/>
      <c r="FL1072" s="92"/>
      <c r="FM1072" s="92"/>
      <c r="FN1072" s="92"/>
      <c r="FO1072" s="92"/>
    </row>
    <row r="1073" s="57" customFormat="1" ht="15" spans="1:171">
      <c r="A1073" s="85">
        <v>2150599</v>
      </c>
      <c r="B1073" s="99" t="s">
        <v>919</v>
      </c>
      <c r="C1073" s="87">
        <v>103</v>
      </c>
      <c r="D1073" s="87">
        <v>100</v>
      </c>
      <c r="E1073" s="88">
        <f>SUM(D1073/C1073)</f>
        <v>0.970873786407767</v>
      </c>
      <c r="FG1073" s="92"/>
      <c r="FH1073" s="92"/>
      <c r="FI1073" s="92"/>
      <c r="FJ1073" s="92"/>
      <c r="FK1073" s="92"/>
      <c r="FL1073" s="92"/>
      <c r="FM1073" s="92"/>
      <c r="FN1073" s="92"/>
      <c r="FO1073" s="92"/>
    </row>
    <row r="1074" s="57" customFormat="1" ht="15" spans="1:171">
      <c r="A1074" s="81">
        <v>21507</v>
      </c>
      <c r="B1074" s="82" t="s">
        <v>920</v>
      </c>
      <c r="C1074" s="83">
        <f>SUM(C1075:C1079)</f>
        <v>0</v>
      </c>
      <c r="D1074" s="83">
        <f>SUM(D1075:D1079)</f>
        <v>0</v>
      </c>
      <c r="E1074" s="84"/>
      <c r="FG1074" s="92"/>
      <c r="FH1074" s="92"/>
      <c r="FI1074" s="92"/>
      <c r="FJ1074" s="92"/>
      <c r="FK1074" s="92"/>
      <c r="FL1074" s="92"/>
      <c r="FM1074" s="92"/>
      <c r="FN1074" s="92"/>
      <c r="FO1074" s="92"/>
    </row>
    <row r="1075" s="57" customFormat="1" ht="15" spans="1:171">
      <c r="A1075" s="85">
        <v>2150701</v>
      </c>
      <c r="B1075" s="99" t="s">
        <v>151</v>
      </c>
      <c r="C1075" s="87">
        <v>0</v>
      </c>
      <c r="D1075" s="87">
        <v>0</v>
      </c>
      <c r="E1075" s="88"/>
      <c r="FG1075" s="92"/>
      <c r="FH1075" s="92"/>
      <c r="FI1075" s="92"/>
      <c r="FJ1075" s="92"/>
      <c r="FK1075" s="92"/>
      <c r="FL1075" s="92"/>
      <c r="FM1075" s="92"/>
      <c r="FN1075" s="92"/>
      <c r="FO1075" s="92"/>
    </row>
    <row r="1076" s="57" customFormat="1" ht="15" spans="1:171">
      <c r="A1076" s="85">
        <v>2150702</v>
      </c>
      <c r="B1076" s="99" t="s">
        <v>152</v>
      </c>
      <c r="C1076" s="87">
        <v>0</v>
      </c>
      <c r="D1076" s="87">
        <v>0</v>
      </c>
      <c r="E1076" s="88"/>
      <c r="FG1076" s="92"/>
      <c r="FH1076" s="92"/>
      <c r="FI1076" s="92"/>
      <c r="FJ1076" s="92"/>
      <c r="FK1076" s="92"/>
      <c r="FL1076" s="92"/>
      <c r="FM1076" s="92"/>
      <c r="FN1076" s="92"/>
      <c r="FO1076" s="92"/>
    </row>
    <row r="1077" s="57" customFormat="1" ht="15" spans="1:171">
      <c r="A1077" s="85">
        <v>2150703</v>
      </c>
      <c r="B1077" s="99" t="s">
        <v>153</v>
      </c>
      <c r="C1077" s="87">
        <v>0</v>
      </c>
      <c r="D1077" s="87">
        <v>0</v>
      </c>
      <c r="E1077" s="88"/>
      <c r="FG1077" s="92"/>
      <c r="FH1077" s="92"/>
      <c r="FI1077" s="92"/>
      <c r="FJ1077" s="92"/>
      <c r="FK1077" s="92"/>
      <c r="FL1077" s="92"/>
      <c r="FM1077" s="92"/>
      <c r="FN1077" s="92"/>
      <c r="FO1077" s="92"/>
    </row>
    <row r="1078" s="57" customFormat="1" ht="15" spans="1:171">
      <c r="A1078" s="85">
        <v>2150704</v>
      </c>
      <c r="B1078" s="99" t="s">
        <v>921</v>
      </c>
      <c r="C1078" s="87">
        <v>0</v>
      </c>
      <c r="D1078" s="87">
        <v>0</v>
      </c>
      <c r="E1078" s="88"/>
      <c r="FG1078" s="92"/>
      <c r="FH1078" s="92"/>
      <c r="FI1078" s="92"/>
      <c r="FJ1078" s="92"/>
      <c r="FK1078" s="92"/>
      <c r="FL1078" s="92"/>
      <c r="FM1078" s="92"/>
      <c r="FN1078" s="92"/>
      <c r="FO1078" s="92"/>
    </row>
    <row r="1079" s="57" customFormat="1" ht="15" spans="1:171">
      <c r="A1079" s="85">
        <v>2150799</v>
      </c>
      <c r="B1079" s="99" t="s">
        <v>922</v>
      </c>
      <c r="C1079" s="87">
        <v>0</v>
      </c>
      <c r="D1079" s="87">
        <v>0</v>
      </c>
      <c r="E1079" s="88"/>
      <c r="FG1079" s="92"/>
      <c r="FH1079" s="92"/>
      <c r="FI1079" s="92"/>
      <c r="FJ1079" s="92"/>
      <c r="FK1079" s="92"/>
      <c r="FL1079" s="92"/>
      <c r="FM1079" s="92"/>
      <c r="FN1079" s="92"/>
      <c r="FO1079" s="92"/>
    </row>
    <row r="1080" s="57" customFormat="1" ht="15" spans="1:171">
      <c r="A1080" s="81">
        <v>21508</v>
      </c>
      <c r="B1080" s="82" t="s">
        <v>923</v>
      </c>
      <c r="C1080" s="83">
        <f>SUM(C1081:C1087)</f>
        <v>250</v>
      </c>
      <c r="D1080" s="83">
        <f>SUM(D1081:D1087)</f>
        <v>260</v>
      </c>
      <c r="E1080" s="84">
        <f>SUM(D1080/C1080)</f>
        <v>1.04</v>
      </c>
      <c r="FG1080" s="92"/>
      <c r="FH1080" s="92"/>
      <c r="FI1080" s="92"/>
      <c r="FJ1080" s="92"/>
      <c r="FK1080" s="92"/>
      <c r="FL1080" s="92"/>
      <c r="FM1080" s="92"/>
      <c r="FN1080" s="92"/>
      <c r="FO1080" s="92"/>
    </row>
    <row r="1081" s="57" customFormat="1" ht="15" spans="1:171">
      <c r="A1081" s="85">
        <v>2150801</v>
      </c>
      <c r="B1081" s="99" t="s">
        <v>151</v>
      </c>
      <c r="C1081" s="87">
        <v>0</v>
      </c>
      <c r="D1081" s="87">
        <v>0</v>
      </c>
      <c r="E1081" s="88"/>
      <c r="FG1081" s="92"/>
      <c r="FH1081" s="92"/>
      <c r="FI1081" s="92"/>
      <c r="FJ1081" s="92"/>
      <c r="FK1081" s="92"/>
      <c r="FL1081" s="92"/>
      <c r="FM1081" s="92"/>
      <c r="FN1081" s="92"/>
      <c r="FO1081" s="92"/>
    </row>
    <row r="1082" s="57" customFormat="1" ht="15" spans="1:171">
      <c r="A1082" s="85">
        <v>2150802</v>
      </c>
      <c r="B1082" s="99" t="s">
        <v>152</v>
      </c>
      <c r="C1082" s="87">
        <v>0</v>
      </c>
      <c r="D1082" s="87">
        <v>0</v>
      </c>
      <c r="E1082" s="88"/>
      <c r="FG1082" s="92"/>
      <c r="FH1082" s="92"/>
      <c r="FI1082" s="92"/>
      <c r="FJ1082" s="92"/>
      <c r="FK1082" s="92"/>
      <c r="FL1082" s="92"/>
      <c r="FM1082" s="92"/>
      <c r="FN1082" s="92"/>
      <c r="FO1082" s="92"/>
    </row>
    <row r="1083" s="57" customFormat="1" ht="15" spans="1:171">
      <c r="A1083" s="85">
        <v>2150803</v>
      </c>
      <c r="B1083" s="99" t="s">
        <v>153</v>
      </c>
      <c r="C1083" s="87">
        <v>0</v>
      </c>
      <c r="D1083" s="87">
        <v>0</v>
      </c>
      <c r="E1083" s="88"/>
      <c r="FG1083" s="92"/>
      <c r="FH1083" s="92"/>
      <c r="FI1083" s="92"/>
      <c r="FJ1083" s="92"/>
      <c r="FK1083" s="92"/>
      <c r="FL1083" s="92"/>
      <c r="FM1083" s="92"/>
      <c r="FN1083" s="92"/>
      <c r="FO1083" s="92"/>
    </row>
    <row r="1084" s="57" customFormat="1" ht="15" spans="1:171">
      <c r="A1084" s="85">
        <v>2150804</v>
      </c>
      <c r="B1084" s="99" t="s">
        <v>924</v>
      </c>
      <c r="C1084" s="87">
        <v>0</v>
      </c>
      <c r="D1084" s="87">
        <v>0</v>
      </c>
      <c r="E1084" s="88"/>
      <c r="FG1084" s="92"/>
      <c r="FH1084" s="92"/>
      <c r="FI1084" s="92"/>
      <c r="FJ1084" s="92"/>
      <c r="FK1084" s="92"/>
      <c r="FL1084" s="92"/>
      <c r="FM1084" s="92"/>
      <c r="FN1084" s="92"/>
      <c r="FO1084" s="92"/>
    </row>
    <row r="1085" s="57" customFormat="1" ht="15" spans="1:171">
      <c r="A1085" s="85">
        <v>2150805</v>
      </c>
      <c r="B1085" s="99" t="s">
        <v>925</v>
      </c>
      <c r="C1085" s="87">
        <v>207</v>
      </c>
      <c r="D1085" s="87">
        <v>210</v>
      </c>
      <c r="E1085" s="88">
        <f t="shared" ref="E1085:E1088" si="81">SUM(D1085/C1085)</f>
        <v>1.01449275362319</v>
      </c>
      <c r="FG1085" s="92"/>
      <c r="FH1085" s="92"/>
      <c r="FI1085" s="92"/>
      <c r="FJ1085" s="92"/>
      <c r="FK1085" s="92"/>
      <c r="FL1085" s="92"/>
      <c r="FM1085" s="92"/>
      <c r="FN1085" s="92"/>
      <c r="FO1085" s="92"/>
    </row>
    <row r="1086" s="57" customFormat="1" ht="15" spans="1:171">
      <c r="A1086" s="85">
        <v>2150806</v>
      </c>
      <c r="B1086" s="99" t="s">
        <v>926</v>
      </c>
      <c r="C1086" s="87">
        <v>0</v>
      </c>
      <c r="D1086" s="87">
        <v>0</v>
      </c>
      <c r="E1086" s="88"/>
      <c r="FG1086" s="92"/>
      <c r="FH1086" s="92"/>
      <c r="FI1086" s="92"/>
      <c r="FJ1086" s="92"/>
      <c r="FK1086" s="92"/>
      <c r="FL1086" s="92"/>
      <c r="FM1086" s="92"/>
      <c r="FN1086" s="92"/>
      <c r="FO1086" s="92"/>
    </row>
    <row r="1087" s="57" customFormat="1" ht="15" spans="1:171">
      <c r="A1087" s="85">
        <v>2150899</v>
      </c>
      <c r="B1087" s="99" t="s">
        <v>927</v>
      </c>
      <c r="C1087" s="87">
        <v>43</v>
      </c>
      <c r="D1087" s="87">
        <v>50</v>
      </c>
      <c r="E1087" s="88">
        <f t="shared" si="81"/>
        <v>1.16279069767442</v>
      </c>
      <c r="FG1087" s="92"/>
      <c r="FH1087" s="92"/>
      <c r="FI1087" s="92"/>
      <c r="FJ1087" s="92"/>
      <c r="FK1087" s="92"/>
      <c r="FL1087" s="92"/>
      <c r="FM1087" s="92"/>
      <c r="FN1087" s="92"/>
      <c r="FO1087" s="92"/>
    </row>
    <row r="1088" s="57" customFormat="1" ht="15" spans="1:171">
      <c r="A1088" s="81">
        <v>21599</v>
      </c>
      <c r="B1088" s="82" t="s">
        <v>928</v>
      </c>
      <c r="C1088" s="83">
        <f>SUM(C1089:C1093)</f>
        <v>2</v>
      </c>
      <c r="D1088" s="83">
        <f>SUM(D1089:D1093)</f>
        <v>2</v>
      </c>
      <c r="E1088" s="84">
        <f t="shared" si="81"/>
        <v>1</v>
      </c>
      <c r="FG1088" s="92"/>
      <c r="FH1088" s="92"/>
      <c r="FI1088" s="92"/>
      <c r="FJ1088" s="92"/>
      <c r="FK1088" s="92"/>
      <c r="FL1088" s="92"/>
      <c r="FM1088" s="92"/>
      <c r="FN1088" s="92"/>
      <c r="FO1088" s="92"/>
    </row>
    <row r="1089" s="57" customFormat="1" ht="15" spans="1:171">
      <c r="A1089" s="85">
        <v>2159901</v>
      </c>
      <c r="B1089" s="99" t="s">
        <v>929</v>
      </c>
      <c r="C1089" s="87">
        <v>0</v>
      </c>
      <c r="D1089" s="87">
        <v>0</v>
      </c>
      <c r="E1089" s="88"/>
      <c r="FG1089" s="92"/>
      <c r="FH1089" s="92"/>
      <c r="FI1089" s="92"/>
      <c r="FJ1089" s="92"/>
      <c r="FK1089" s="92"/>
      <c r="FL1089" s="92"/>
      <c r="FM1089" s="92"/>
      <c r="FN1089" s="92"/>
      <c r="FO1089" s="92"/>
    </row>
    <row r="1090" s="57" customFormat="1" ht="15" spans="1:171">
      <c r="A1090" s="85">
        <v>2159904</v>
      </c>
      <c r="B1090" s="99" t="s">
        <v>930</v>
      </c>
      <c r="C1090" s="87">
        <v>0</v>
      </c>
      <c r="D1090" s="87">
        <v>0</v>
      </c>
      <c r="E1090" s="88"/>
      <c r="FG1090" s="92"/>
      <c r="FH1090" s="92"/>
      <c r="FI1090" s="92"/>
      <c r="FJ1090" s="92"/>
      <c r="FK1090" s="92"/>
      <c r="FL1090" s="92"/>
      <c r="FM1090" s="92"/>
      <c r="FN1090" s="92"/>
      <c r="FO1090" s="92"/>
    </row>
    <row r="1091" s="57" customFormat="1" ht="15" spans="1:171">
      <c r="A1091" s="85">
        <v>2159905</v>
      </c>
      <c r="B1091" s="99" t="s">
        <v>931</v>
      </c>
      <c r="C1091" s="87">
        <v>0</v>
      </c>
      <c r="D1091" s="87">
        <v>0</v>
      </c>
      <c r="E1091" s="88"/>
      <c r="FG1091" s="92"/>
      <c r="FH1091" s="92"/>
      <c r="FI1091" s="92"/>
      <c r="FJ1091" s="92"/>
      <c r="FK1091" s="92"/>
      <c r="FL1091" s="92"/>
      <c r="FM1091" s="92"/>
      <c r="FN1091" s="92"/>
      <c r="FO1091" s="92"/>
    </row>
    <row r="1092" s="57" customFormat="1" ht="15" spans="1:171">
      <c r="A1092" s="85">
        <v>2159906</v>
      </c>
      <c r="B1092" s="99" t="s">
        <v>932</v>
      </c>
      <c r="C1092" s="87">
        <v>0</v>
      </c>
      <c r="D1092" s="87">
        <v>0</v>
      </c>
      <c r="E1092" s="88"/>
      <c r="FG1092" s="92"/>
      <c r="FH1092" s="92"/>
      <c r="FI1092" s="92"/>
      <c r="FJ1092" s="92"/>
      <c r="FK1092" s="92"/>
      <c r="FL1092" s="92"/>
      <c r="FM1092" s="92"/>
      <c r="FN1092" s="92"/>
      <c r="FO1092" s="92"/>
    </row>
    <row r="1093" s="57" customFormat="1" ht="15" spans="1:171">
      <c r="A1093" s="85">
        <v>2159999</v>
      </c>
      <c r="B1093" s="99" t="s">
        <v>928</v>
      </c>
      <c r="C1093" s="87">
        <v>2</v>
      </c>
      <c r="D1093" s="87">
        <v>2</v>
      </c>
      <c r="E1093" s="88">
        <f t="shared" ref="E1093:E1097" si="82">SUM(D1093/C1093)</f>
        <v>1</v>
      </c>
      <c r="FG1093" s="92"/>
      <c r="FH1093" s="92"/>
      <c r="FI1093" s="92"/>
      <c r="FJ1093" s="92"/>
      <c r="FK1093" s="92"/>
      <c r="FL1093" s="92"/>
      <c r="FM1093" s="92"/>
      <c r="FN1093" s="92"/>
      <c r="FO1093" s="92"/>
    </row>
    <row r="1094" s="57" customFormat="1" ht="15" spans="1:171">
      <c r="A1094" s="77">
        <v>216</v>
      </c>
      <c r="B1094" s="78" t="s">
        <v>933</v>
      </c>
      <c r="C1094" s="79">
        <f>C1095+C1105+C1111</f>
        <v>904</v>
      </c>
      <c r="D1094" s="79">
        <f>D1095+D1105+D1111</f>
        <v>722</v>
      </c>
      <c r="E1094" s="80">
        <f t="shared" si="82"/>
        <v>0.798672566371681</v>
      </c>
      <c r="FG1094" s="92"/>
      <c r="FH1094" s="92"/>
      <c r="FI1094" s="92"/>
      <c r="FJ1094" s="92"/>
      <c r="FK1094" s="92"/>
      <c r="FL1094" s="92"/>
      <c r="FM1094" s="92"/>
      <c r="FN1094" s="92"/>
      <c r="FO1094" s="92"/>
    </row>
    <row r="1095" s="57" customFormat="1" ht="15" spans="1:171">
      <c r="A1095" s="81">
        <v>21602</v>
      </c>
      <c r="B1095" s="82" t="s">
        <v>934</v>
      </c>
      <c r="C1095" s="83">
        <f>SUM(C1096:C1104)</f>
        <v>904</v>
      </c>
      <c r="D1095" s="83">
        <f>SUM(D1096:D1104)</f>
        <v>722</v>
      </c>
      <c r="E1095" s="84">
        <f t="shared" si="82"/>
        <v>0.798672566371681</v>
      </c>
      <c r="FG1095" s="92"/>
      <c r="FH1095" s="92"/>
      <c r="FI1095" s="92"/>
      <c r="FJ1095" s="92"/>
      <c r="FK1095" s="92"/>
      <c r="FL1095" s="92"/>
      <c r="FM1095" s="92"/>
      <c r="FN1095" s="92"/>
      <c r="FO1095" s="92"/>
    </row>
    <row r="1096" s="57" customFormat="1" ht="15" spans="1:171">
      <c r="A1096" s="85">
        <v>2160201</v>
      </c>
      <c r="B1096" s="99" t="s">
        <v>151</v>
      </c>
      <c r="C1096" s="87">
        <v>140</v>
      </c>
      <c r="D1096" s="87">
        <v>150</v>
      </c>
      <c r="E1096" s="88">
        <f t="shared" si="82"/>
        <v>1.07142857142857</v>
      </c>
      <c r="FG1096" s="92"/>
      <c r="FH1096" s="92"/>
      <c r="FI1096" s="92"/>
      <c r="FJ1096" s="92"/>
      <c r="FK1096" s="92"/>
      <c r="FL1096" s="92"/>
      <c r="FM1096" s="92"/>
      <c r="FN1096" s="92"/>
      <c r="FO1096" s="92"/>
    </row>
    <row r="1097" s="57" customFormat="1" ht="15" spans="1:171">
      <c r="A1097" s="85">
        <v>2160202</v>
      </c>
      <c r="B1097" s="99" t="s">
        <v>152</v>
      </c>
      <c r="C1097" s="87">
        <v>39</v>
      </c>
      <c r="D1097" s="87">
        <v>30</v>
      </c>
      <c r="E1097" s="88">
        <f t="shared" si="82"/>
        <v>0.769230769230769</v>
      </c>
      <c r="FG1097" s="92"/>
      <c r="FH1097" s="92"/>
      <c r="FI1097" s="92"/>
      <c r="FJ1097" s="92"/>
      <c r="FK1097" s="92"/>
      <c r="FL1097" s="92"/>
      <c r="FM1097" s="92"/>
      <c r="FN1097" s="92"/>
      <c r="FO1097" s="92"/>
    </row>
    <row r="1098" s="57" customFormat="1" ht="15" spans="1:171">
      <c r="A1098" s="85">
        <v>2160203</v>
      </c>
      <c r="B1098" s="99" t="s">
        <v>153</v>
      </c>
      <c r="C1098" s="87">
        <v>0</v>
      </c>
      <c r="D1098" s="87">
        <v>0</v>
      </c>
      <c r="E1098" s="88"/>
      <c r="FG1098" s="92"/>
      <c r="FH1098" s="92"/>
      <c r="FI1098" s="92"/>
      <c r="FJ1098" s="92"/>
      <c r="FK1098" s="92"/>
      <c r="FL1098" s="92"/>
      <c r="FM1098" s="92"/>
      <c r="FN1098" s="92"/>
      <c r="FO1098" s="92"/>
    </row>
    <row r="1099" s="57" customFormat="1" ht="15" spans="1:171">
      <c r="A1099" s="85">
        <v>2160216</v>
      </c>
      <c r="B1099" s="99" t="s">
        <v>935</v>
      </c>
      <c r="C1099" s="87">
        <v>0</v>
      </c>
      <c r="D1099" s="87">
        <v>0</v>
      </c>
      <c r="E1099" s="88"/>
      <c r="FG1099" s="92"/>
      <c r="FH1099" s="92"/>
      <c r="FI1099" s="92"/>
      <c r="FJ1099" s="92"/>
      <c r="FK1099" s="92"/>
      <c r="FL1099" s="92"/>
      <c r="FM1099" s="92"/>
      <c r="FN1099" s="92"/>
      <c r="FO1099" s="92"/>
    </row>
    <row r="1100" s="57" customFormat="1" ht="15" spans="1:171">
      <c r="A1100" s="85">
        <v>2160217</v>
      </c>
      <c r="B1100" s="99" t="s">
        <v>936</v>
      </c>
      <c r="C1100" s="87">
        <v>0</v>
      </c>
      <c r="D1100" s="87">
        <v>0</v>
      </c>
      <c r="E1100" s="88"/>
      <c r="FG1100" s="92"/>
      <c r="FH1100" s="92"/>
      <c r="FI1100" s="92"/>
      <c r="FJ1100" s="92"/>
      <c r="FK1100" s="92"/>
      <c r="FL1100" s="92"/>
      <c r="FM1100" s="92"/>
      <c r="FN1100" s="92"/>
      <c r="FO1100" s="92"/>
    </row>
    <row r="1101" s="57" customFormat="1" ht="15" spans="1:171">
      <c r="A1101" s="85">
        <v>2160218</v>
      </c>
      <c r="B1101" s="99" t="s">
        <v>937</v>
      </c>
      <c r="C1101" s="87">
        <v>0</v>
      </c>
      <c r="D1101" s="87">
        <v>0</v>
      </c>
      <c r="E1101" s="88"/>
      <c r="FG1101" s="92"/>
      <c r="FH1101" s="92"/>
      <c r="FI1101" s="92"/>
      <c r="FJ1101" s="92"/>
      <c r="FK1101" s="92"/>
      <c r="FL1101" s="92"/>
      <c r="FM1101" s="92"/>
      <c r="FN1101" s="92"/>
      <c r="FO1101" s="92"/>
    </row>
    <row r="1102" s="57" customFormat="1" ht="15" spans="1:171">
      <c r="A1102" s="85">
        <v>2160219</v>
      </c>
      <c r="B1102" s="99" t="s">
        <v>938</v>
      </c>
      <c r="C1102" s="87">
        <v>0</v>
      </c>
      <c r="D1102" s="87">
        <v>0</v>
      </c>
      <c r="E1102" s="88"/>
      <c r="FG1102" s="92"/>
      <c r="FH1102" s="92"/>
      <c r="FI1102" s="92"/>
      <c r="FJ1102" s="92"/>
      <c r="FK1102" s="92"/>
      <c r="FL1102" s="92"/>
      <c r="FM1102" s="92"/>
      <c r="FN1102" s="92"/>
      <c r="FO1102" s="92"/>
    </row>
    <row r="1103" s="57" customFormat="1" ht="15" spans="1:171">
      <c r="A1103" s="85">
        <v>2160250</v>
      </c>
      <c r="B1103" s="99" t="s">
        <v>160</v>
      </c>
      <c r="C1103" s="87">
        <v>0</v>
      </c>
      <c r="D1103" s="87">
        <v>0</v>
      </c>
      <c r="E1103" s="88"/>
      <c r="FG1103" s="92"/>
      <c r="FH1103" s="92"/>
      <c r="FI1103" s="92"/>
      <c r="FJ1103" s="92"/>
      <c r="FK1103" s="92"/>
      <c r="FL1103" s="92"/>
      <c r="FM1103" s="92"/>
      <c r="FN1103" s="92"/>
      <c r="FO1103" s="92"/>
    </row>
    <row r="1104" s="57" customFormat="1" ht="15" spans="1:171">
      <c r="A1104" s="85">
        <v>2160299</v>
      </c>
      <c r="B1104" s="99" t="s">
        <v>939</v>
      </c>
      <c r="C1104" s="87">
        <v>725</v>
      </c>
      <c r="D1104" s="87">
        <v>542</v>
      </c>
      <c r="E1104" s="88">
        <f>SUM(D1104/C1104)</f>
        <v>0.747586206896552</v>
      </c>
      <c r="FG1104" s="92"/>
      <c r="FH1104" s="92"/>
      <c r="FI1104" s="92"/>
      <c r="FJ1104" s="92"/>
      <c r="FK1104" s="92"/>
      <c r="FL1104" s="92"/>
      <c r="FM1104" s="92"/>
      <c r="FN1104" s="92"/>
      <c r="FO1104" s="92"/>
    </row>
    <row r="1105" s="57" customFormat="1" ht="15" spans="1:171">
      <c r="A1105" s="81">
        <v>21606</v>
      </c>
      <c r="B1105" s="82" t="s">
        <v>940</v>
      </c>
      <c r="C1105" s="83">
        <v>0</v>
      </c>
      <c r="D1105" s="94">
        <v>0</v>
      </c>
      <c r="E1105" s="84"/>
      <c r="FG1105" s="92"/>
      <c r="FH1105" s="92"/>
      <c r="FI1105" s="92"/>
      <c r="FJ1105" s="92"/>
      <c r="FK1105" s="92"/>
      <c r="FL1105" s="92"/>
      <c r="FM1105" s="92"/>
      <c r="FN1105" s="92"/>
      <c r="FO1105" s="92"/>
    </row>
    <row r="1106" s="57" customFormat="1" ht="15" spans="1:171">
      <c r="A1106" s="85">
        <v>2160601</v>
      </c>
      <c r="B1106" s="99" t="s">
        <v>151</v>
      </c>
      <c r="C1106" s="87">
        <v>0</v>
      </c>
      <c r="D1106" s="87">
        <v>0</v>
      </c>
      <c r="E1106" s="88"/>
      <c r="FG1106" s="92"/>
      <c r="FH1106" s="92"/>
      <c r="FI1106" s="92"/>
      <c r="FJ1106" s="92"/>
      <c r="FK1106" s="92"/>
      <c r="FL1106" s="92"/>
      <c r="FM1106" s="92"/>
      <c r="FN1106" s="92"/>
      <c r="FO1106" s="92"/>
    </row>
    <row r="1107" s="57" customFormat="1" ht="15" spans="1:171">
      <c r="A1107" s="85">
        <v>2160602</v>
      </c>
      <c r="B1107" s="99" t="s">
        <v>152</v>
      </c>
      <c r="C1107" s="87">
        <v>0</v>
      </c>
      <c r="D1107" s="87">
        <v>0</v>
      </c>
      <c r="E1107" s="88"/>
      <c r="FG1107" s="92"/>
      <c r="FH1107" s="92"/>
      <c r="FI1107" s="92"/>
      <c r="FJ1107" s="92"/>
      <c r="FK1107" s="92"/>
      <c r="FL1107" s="92"/>
      <c r="FM1107" s="92"/>
      <c r="FN1107" s="92"/>
      <c r="FO1107" s="92"/>
    </row>
    <row r="1108" s="57" customFormat="1" ht="15" spans="1:171">
      <c r="A1108" s="85">
        <v>2160603</v>
      </c>
      <c r="B1108" s="99" t="s">
        <v>153</v>
      </c>
      <c r="C1108" s="87">
        <v>0</v>
      </c>
      <c r="D1108" s="87">
        <v>0</v>
      </c>
      <c r="E1108" s="88"/>
      <c r="FG1108" s="92"/>
      <c r="FH1108" s="92"/>
      <c r="FI1108" s="92"/>
      <c r="FJ1108" s="92"/>
      <c r="FK1108" s="92"/>
      <c r="FL1108" s="92"/>
      <c r="FM1108" s="92"/>
      <c r="FN1108" s="92"/>
      <c r="FO1108" s="92"/>
    </row>
    <row r="1109" s="57" customFormat="1" ht="15" spans="1:171">
      <c r="A1109" s="85">
        <v>2160607</v>
      </c>
      <c r="B1109" s="99" t="s">
        <v>941</v>
      </c>
      <c r="C1109" s="87">
        <v>0</v>
      </c>
      <c r="D1109" s="87">
        <v>0</v>
      </c>
      <c r="E1109" s="88"/>
      <c r="FG1109" s="92"/>
      <c r="FH1109" s="92"/>
      <c r="FI1109" s="92"/>
      <c r="FJ1109" s="92"/>
      <c r="FK1109" s="92"/>
      <c r="FL1109" s="92"/>
      <c r="FM1109" s="92"/>
      <c r="FN1109" s="92"/>
      <c r="FO1109" s="92"/>
    </row>
    <row r="1110" s="57" customFormat="1" ht="15" spans="1:171">
      <c r="A1110" s="85">
        <v>2160699</v>
      </c>
      <c r="B1110" s="99" t="s">
        <v>942</v>
      </c>
      <c r="C1110" s="87">
        <v>0</v>
      </c>
      <c r="D1110" s="87">
        <v>0</v>
      </c>
      <c r="E1110" s="88"/>
      <c r="FG1110" s="92"/>
      <c r="FH1110" s="92"/>
      <c r="FI1110" s="92"/>
      <c r="FJ1110" s="92"/>
      <c r="FK1110" s="92"/>
      <c r="FL1110" s="92"/>
      <c r="FM1110" s="92"/>
      <c r="FN1110" s="92"/>
      <c r="FO1110" s="92"/>
    </row>
    <row r="1111" s="57" customFormat="1" ht="15" spans="1:171">
      <c r="A1111" s="81">
        <v>21699</v>
      </c>
      <c r="B1111" s="82" t="s">
        <v>943</v>
      </c>
      <c r="C1111" s="83">
        <v>0</v>
      </c>
      <c r="D1111" s="94">
        <v>0</v>
      </c>
      <c r="E1111" s="84"/>
      <c r="FG1111" s="92"/>
      <c r="FH1111" s="92"/>
      <c r="FI1111" s="92"/>
      <c r="FJ1111" s="92"/>
      <c r="FK1111" s="92"/>
      <c r="FL1111" s="92"/>
      <c r="FM1111" s="92"/>
      <c r="FN1111" s="92"/>
      <c r="FO1111" s="92"/>
    </row>
    <row r="1112" s="57" customFormat="1" ht="15" spans="1:171">
      <c r="A1112" s="85">
        <v>2169901</v>
      </c>
      <c r="B1112" s="99" t="s">
        <v>944</v>
      </c>
      <c r="C1112" s="87">
        <v>0</v>
      </c>
      <c r="D1112" s="87">
        <v>0</v>
      </c>
      <c r="E1112" s="88"/>
      <c r="FG1112" s="92"/>
      <c r="FH1112" s="92"/>
      <c r="FI1112" s="92"/>
      <c r="FJ1112" s="92"/>
      <c r="FK1112" s="92"/>
      <c r="FL1112" s="92"/>
      <c r="FM1112" s="92"/>
      <c r="FN1112" s="92"/>
      <c r="FO1112" s="92"/>
    </row>
    <row r="1113" s="57" customFormat="1" ht="15" spans="1:171">
      <c r="A1113" s="85">
        <v>2169999</v>
      </c>
      <c r="B1113" s="99" t="s">
        <v>943</v>
      </c>
      <c r="C1113" s="87">
        <v>0</v>
      </c>
      <c r="D1113" s="87">
        <v>0</v>
      </c>
      <c r="E1113" s="88"/>
      <c r="FG1113" s="92"/>
      <c r="FH1113" s="92"/>
      <c r="FI1113" s="92"/>
      <c r="FJ1113" s="92"/>
      <c r="FK1113" s="92"/>
      <c r="FL1113" s="92"/>
      <c r="FM1113" s="92"/>
      <c r="FN1113" s="92"/>
      <c r="FO1113" s="92"/>
    </row>
    <row r="1114" s="57" customFormat="1" ht="15" spans="1:171">
      <c r="A1114" s="77">
        <v>217</v>
      </c>
      <c r="B1114" s="78" t="s">
        <v>945</v>
      </c>
      <c r="C1114" s="79">
        <f>C1115+C1122+C1132+C1138+C1140</f>
        <v>105</v>
      </c>
      <c r="D1114" s="79">
        <f>D1115+D1122+D1132+D1138+D1140</f>
        <v>60</v>
      </c>
      <c r="E1114" s="80">
        <f t="shared" ref="E1114:E1116" si="83">SUM(D1114/C1114)</f>
        <v>0.571428571428571</v>
      </c>
      <c r="FG1114" s="92"/>
      <c r="FH1114" s="92"/>
      <c r="FI1114" s="92"/>
      <c r="FJ1114" s="92"/>
      <c r="FK1114" s="92"/>
      <c r="FL1114" s="92"/>
      <c r="FM1114" s="92"/>
      <c r="FN1114" s="92"/>
      <c r="FO1114" s="92"/>
    </row>
    <row r="1115" s="57" customFormat="1" ht="15" spans="1:171">
      <c r="A1115" s="81">
        <v>21701</v>
      </c>
      <c r="B1115" s="100" t="s">
        <v>946</v>
      </c>
      <c r="C1115" s="83">
        <f>SUM(C1116:C1121)</f>
        <v>40</v>
      </c>
      <c r="D1115" s="83">
        <f>SUM(D1116:D1121)</f>
        <v>10</v>
      </c>
      <c r="E1115" s="84">
        <f t="shared" si="83"/>
        <v>0.25</v>
      </c>
      <c r="FG1115" s="92"/>
      <c r="FH1115" s="92"/>
      <c r="FI1115" s="92"/>
      <c r="FJ1115" s="92"/>
      <c r="FK1115" s="92"/>
      <c r="FL1115" s="92"/>
      <c r="FM1115" s="92"/>
      <c r="FN1115" s="92"/>
      <c r="FO1115" s="92"/>
    </row>
    <row r="1116" s="57" customFormat="1" ht="15" spans="1:171">
      <c r="A1116" s="85">
        <v>2170101</v>
      </c>
      <c r="B1116" s="99" t="s">
        <v>151</v>
      </c>
      <c r="C1116" s="87">
        <v>40</v>
      </c>
      <c r="D1116" s="87">
        <v>10</v>
      </c>
      <c r="E1116" s="88">
        <f t="shared" si="83"/>
        <v>0.25</v>
      </c>
      <c r="FG1116" s="92"/>
      <c r="FH1116" s="92"/>
      <c r="FI1116" s="92"/>
      <c r="FJ1116" s="92"/>
      <c r="FK1116" s="92"/>
      <c r="FL1116" s="92"/>
      <c r="FM1116" s="92"/>
      <c r="FN1116" s="92"/>
      <c r="FO1116" s="92"/>
    </row>
    <row r="1117" s="57" customFormat="1" ht="15" spans="1:171">
      <c r="A1117" s="85">
        <v>2170102</v>
      </c>
      <c r="B1117" s="99" t="s">
        <v>152</v>
      </c>
      <c r="C1117" s="87">
        <v>0</v>
      </c>
      <c r="D1117" s="87">
        <v>0</v>
      </c>
      <c r="E1117" s="88"/>
      <c r="FG1117" s="92"/>
      <c r="FH1117" s="92"/>
      <c r="FI1117" s="92"/>
      <c r="FJ1117" s="92"/>
      <c r="FK1117" s="92"/>
      <c r="FL1117" s="92"/>
      <c r="FM1117" s="92"/>
      <c r="FN1117" s="92"/>
      <c r="FO1117" s="92"/>
    </row>
    <row r="1118" s="57" customFormat="1" ht="15" spans="1:171">
      <c r="A1118" s="85">
        <v>2170103</v>
      </c>
      <c r="B1118" s="99" t="s">
        <v>153</v>
      </c>
      <c r="C1118" s="87">
        <v>0</v>
      </c>
      <c r="D1118" s="87">
        <v>0</v>
      </c>
      <c r="E1118" s="88"/>
      <c r="FG1118" s="92"/>
      <c r="FH1118" s="92"/>
      <c r="FI1118" s="92"/>
      <c r="FJ1118" s="92"/>
      <c r="FK1118" s="92"/>
      <c r="FL1118" s="92"/>
      <c r="FM1118" s="92"/>
      <c r="FN1118" s="92"/>
      <c r="FO1118" s="92"/>
    </row>
    <row r="1119" s="57" customFormat="1" ht="15" spans="1:171">
      <c r="A1119" s="85">
        <v>2170104</v>
      </c>
      <c r="B1119" s="99" t="s">
        <v>947</v>
      </c>
      <c r="C1119" s="87">
        <v>0</v>
      </c>
      <c r="D1119" s="87">
        <v>0</v>
      </c>
      <c r="E1119" s="88"/>
      <c r="FG1119" s="92"/>
      <c r="FH1119" s="92"/>
      <c r="FI1119" s="92"/>
      <c r="FJ1119" s="92"/>
      <c r="FK1119" s="92"/>
      <c r="FL1119" s="92"/>
      <c r="FM1119" s="92"/>
      <c r="FN1119" s="92"/>
      <c r="FO1119" s="92"/>
    </row>
    <row r="1120" s="57" customFormat="1" ht="15" spans="1:171">
      <c r="A1120" s="85">
        <v>2170150</v>
      </c>
      <c r="B1120" s="99" t="s">
        <v>160</v>
      </c>
      <c r="C1120" s="87">
        <v>0</v>
      </c>
      <c r="D1120" s="87">
        <v>0</v>
      </c>
      <c r="E1120" s="88"/>
      <c r="FG1120" s="92"/>
      <c r="FH1120" s="92"/>
      <c r="FI1120" s="92"/>
      <c r="FJ1120" s="92"/>
      <c r="FK1120" s="92"/>
      <c r="FL1120" s="92"/>
      <c r="FM1120" s="92"/>
      <c r="FN1120" s="92"/>
      <c r="FO1120" s="92"/>
    </row>
    <row r="1121" s="57" customFormat="1" ht="15" spans="1:171">
      <c r="A1121" s="85">
        <v>2170199</v>
      </c>
      <c r="B1121" s="99" t="s">
        <v>948</v>
      </c>
      <c r="C1121" s="87">
        <v>0</v>
      </c>
      <c r="D1121" s="87">
        <v>0</v>
      </c>
      <c r="E1121" s="88"/>
      <c r="FG1121" s="92"/>
      <c r="FH1121" s="92"/>
      <c r="FI1121" s="92"/>
      <c r="FJ1121" s="92"/>
      <c r="FK1121" s="92"/>
      <c r="FL1121" s="92"/>
      <c r="FM1121" s="92"/>
      <c r="FN1121" s="92"/>
      <c r="FO1121" s="92"/>
    </row>
    <row r="1122" s="57" customFormat="1" ht="15" spans="1:171">
      <c r="A1122" s="81">
        <v>21702</v>
      </c>
      <c r="B1122" s="82" t="s">
        <v>949</v>
      </c>
      <c r="C1122" s="83">
        <f>SUM(C1123:C1131)</f>
        <v>0</v>
      </c>
      <c r="D1122" s="83">
        <f>SUM(D1123:D1131)</f>
        <v>0</v>
      </c>
      <c r="E1122" s="84"/>
      <c r="FG1122" s="92"/>
      <c r="FH1122" s="92"/>
      <c r="FI1122" s="92"/>
      <c r="FJ1122" s="92"/>
      <c r="FK1122" s="92"/>
      <c r="FL1122" s="92"/>
      <c r="FM1122" s="92"/>
      <c r="FN1122" s="92"/>
      <c r="FO1122" s="92"/>
    </row>
    <row r="1123" s="57" customFormat="1" ht="15" spans="1:171">
      <c r="A1123" s="85">
        <v>2170201</v>
      </c>
      <c r="B1123" s="106" t="s">
        <v>950</v>
      </c>
      <c r="C1123" s="87">
        <v>0</v>
      </c>
      <c r="D1123" s="87">
        <v>0</v>
      </c>
      <c r="E1123" s="88"/>
      <c r="FG1123" s="92"/>
      <c r="FH1123" s="92"/>
      <c r="FI1123" s="92"/>
      <c r="FJ1123" s="92"/>
      <c r="FK1123" s="92"/>
      <c r="FL1123" s="92"/>
      <c r="FM1123" s="92"/>
      <c r="FN1123" s="92"/>
      <c r="FO1123" s="92"/>
    </row>
    <row r="1124" s="58" customFormat="1" ht="15" spans="1:171">
      <c r="A1124" s="85">
        <v>2170202</v>
      </c>
      <c r="B1124" s="106" t="s">
        <v>951</v>
      </c>
      <c r="C1124" s="87">
        <v>0</v>
      </c>
      <c r="D1124" s="87">
        <v>0</v>
      </c>
      <c r="E1124" s="88"/>
      <c r="F1124" s="57"/>
      <c r="G1124" s="57"/>
      <c r="H1124" s="57"/>
      <c r="I1124" s="57"/>
      <c r="J1124" s="57"/>
      <c r="K1124" s="57"/>
      <c r="L1124" s="57"/>
      <c r="M1124" s="57"/>
      <c r="N1124" s="57"/>
      <c r="O1124" s="57"/>
      <c r="P1124" s="57"/>
      <c r="Q1124" s="57"/>
      <c r="R1124" s="57"/>
      <c r="S1124" s="57"/>
      <c r="T1124" s="57"/>
      <c r="U1124" s="57"/>
      <c r="V1124" s="57"/>
      <c r="W1124" s="57"/>
      <c r="X1124" s="57"/>
      <c r="Y1124" s="57"/>
      <c r="Z1124" s="57"/>
      <c r="AA1124" s="57"/>
      <c r="AB1124" s="57"/>
      <c r="AC1124" s="57"/>
      <c r="AD1124" s="57"/>
      <c r="AE1124" s="57"/>
      <c r="AF1124" s="57"/>
      <c r="AG1124" s="57"/>
      <c r="AH1124" s="57"/>
      <c r="AI1124" s="57"/>
      <c r="AJ1124" s="57"/>
      <c r="AK1124" s="57"/>
      <c r="AL1124" s="57"/>
      <c r="AM1124" s="57"/>
      <c r="AN1124" s="57"/>
      <c r="AO1124" s="57"/>
      <c r="AP1124" s="57"/>
      <c r="AQ1124" s="57"/>
      <c r="AR1124" s="57"/>
      <c r="AS1124" s="57"/>
      <c r="AT1124" s="57"/>
      <c r="AU1124" s="57"/>
      <c r="AV1124" s="57"/>
      <c r="AW1124" s="57"/>
      <c r="AX1124" s="57"/>
      <c r="AY1124" s="57"/>
      <c r="AZ1124" s="57"/>
      <c r="BA1124" s="57"/>
      <c r="BB1124" s="57"/>
      <c r="BC1124" s="57"/>
      <c r="BD1124" s="57"/>
      <c r="BE1124" s="57"/>
      <c r="BF1124" s="57"/>
      <c r="BG1124" s="57"/>
      <c r="BH1124" s="57"/>
      <c r="BI1124" s="57"/>
      <c r="BJ1124" s="57"/>
      <c r="BK1124" s="57"/>
      <c r="BL1124" s="57"/>
      <c r="BM1124" s="57"/>
      <c r="BN1124" s="57"/>
      <c r="BO1124" s="57"/>
      <c r="BP1124" s="57"/>
      <c r="BQ1124" s="57"/>
      <c r="BR1124" s="57"/>
      <c r="BS1124" s="57"/>
      <c r="BT1124" s="57"/>
      <c r="BU1124" s="57"/>
      <c r="BV1124" s="57"/>
      <c r="BW1124" s="57"/>
      <c r="BX1124" s="57"/>
      <c r="BY1124" s="57"/>
      <c r="BZ1124" s="57"/>
      <c r="CA1124" s="57"/>
      <c r="CB1124" s="57"/>
      <c r="CC1124" s="57"/>
      <c r="CD1124" s="57"/>
      <c r="CE1124" s="57"/>
      <c r="CF1124" s="57"/>
      <c r="CG1124" s="57"/>
      <c r="CH1124" s="57"/>
      <c r="CI1124" s="57"/>
      <c r="CJ1124" s="57"/>
      <c r="CK1124" s="57"/>
      <c r="CL1124" s="57"/>
      <c r="CM1124" s="57"/>
      <c r="CN1124" s="57"/>
      <c r="CO1124" s="57"/>
      <c r="CP1124" s="57"/>
      <c r="CQ1124" s="57"/>
      <c r="CR1124" s="57"/>
      <c r="CS1124" s="57"/>
      <c r="CT1124" s="57"/>
      <c r="CU1124" s="57"/>
      <c r="CV1124" s="57"/>
      <c r="CW1124" s="57"/>
      <c r="CX1124" s="57"/>
      <c r="CY1124" s="57"/>
      <c r="CZ1124" s="57"/>
      <c r="DA1124" s="57"/>
      <c r="DB1124" s="57"/>
      <c r="DC1124" s="57"/>
      <c r="DD1124" s="57"/>
      <c r="DE1124" s="57"/>
      <c r="DF1124" s="57"/>
      <c r="DG1124" s="57"/>
      <c r="DH1124" s="57"/>
      <c r="DI1124" s="57"/>
      <c r="DJ1124" s="57"/>
      <c r="DK1124" s="57"/>
      <c r="DL1124" s="57"/>
      <c r="DM1124" s="57"/>
      <c r="DN1124" s="57"/>
      <c r="DO1124" s="57"/>
      <c r="DP1124" s="57"/>
      <c r="DQ1124" s="57"/>
      <c r="DR1124" s="57"/>
      <c r="DS1124" s="57"/>
      <c r="DT1124" s="57"/>
      <c r="DU1124" s="57"/>
      <c r="DV1124" s="57"/>
      <c r="DW1124" s="57"/>
      <c r="DX1124" s="57"/>
      <c r="DY1124" s="57"/>
      <c r="DZ1124" s="57"/>
      <c r="EA1124" s="57"/>
      <c r="EB1124" s="57"/>
      <c r="EC1124" s="57"/>
      <c r="ED1124" s="57"/>
      <c r="EE1124" s="57"/>
      <c r="EF1124" s="57"/>
      <c r="EG1124" s="57"/>
      <c r="EH1124" s="57"/>
      <c r="EI1124" s="57"/>
      <c r="EJ1124" s="57"/>
      <c r="EK1124" s="57"/>
      <c r="EL1124" s="57"/>
      <c r="EM1124" s="57"/>
      <c r="EN1124" s="57"/>
      <c r="EO1124" s="57"/>
      <c r="EP1124" s="57"/>
      <c r="EQ1124" s="57"/>
      <c r="ER1124" s="57"/>
      <c r="ES1124" s="57"/>
      <c r="ET1124" s="57"/>
      <c r="EU1124" s="57"/>
      <c r="EV1124" s="57"/>
      <c r="EW1124" s="57"/>
      <c r="EX1124" s="57"/>
      <c r="EY1124" s="57"/>
      <c r="EZ1124" s="57"/>
      <c r="FA1124" s="57"/>
      <c r="FB1124" s="57"/>
      <c r="FC1124" s="57"/>
      <c r="FD1124" s="57"/>
      <c r="FE1124" s="57"/>
      <c r="FF1124" s="57"/>
      <c r="FG1124" s="92"/>
      <c r="FH1124" s="92"/>
      <c r="FI1124" s="92"/>
      <c r="FJ1124" s="92"/>
      <c r="FK1124" s="92"/>
      <c r="FL1124" s="92"/>
      <c r="FM1124" s="92"/>
      <c r="FN1124" s="92"/>
      <c r="FO1124" s="92"/>
    </row>
    <row r="1125" s="58" customFormat="1" ht="15" spans="1:171">
      <c r="A1125" s="85">
        <v>2170203</v>
      </c>
      <c r="B1125" s="106" t="s">
        <v>952</v>
      </c>
      <c r="C1125" s="87">
        <v>0</v>
      </c>
      <c r="D1125" s="87">
        <v>0</v>
      </c>
      <c r="E1125" s="88"/>
      <c r="F1125" s="57"/>
      <c r="G1125" s="57"/>
      <c r="H1125" s="57"/>
      <c r="I1125" s="57"/>
      <c r="J1125" s="57"/>
      <c r="K1125" s="57"/>
      <c r="L1125" s="57"/>
      <c r="M1125" s="57"/>
      <c r="N1125" s="57"/>
      <c r="O1125" s="57"/>
      <c r="P1125" s="57"/>
      <c r="Q1125" s="57"/>
      <c r="R1125" s="57"/>
      <c r="S1125" s="57"/>
      <c r="T1125" s="57"/>
      <c r="U1125" s="57"/>
      <c r="V1125" s="57"/>
      <c r="W1125" s="57"/>
      <c r="X1125" s="57"/>
      <c r="Y1125" s="57"/>
      <c r="Z1125" s="57"/>
      <c r="AA1125" s="57"/>
      <c r="AB1125" s="57"/>
      <c r="AC1125" s="57"/>
      <c r="AD1125" s="57"/>
      <c r="AE1125" s="57"/>
      <c r="AF1125" s="57"/>
      <c r="AG1125" s="57"/>
      <c r="AH1125" s="57"/>
      <c r="AI1125" s="57"/>
      <c r="AJ1125" s="57"/>
      <c r="AK1125" s="57"/>
      <c r="AL1125" s="57"/>
      <c r="AM1125" s="57"/>
      <c r="AN1125" s="57"/>
      <c r="AO1125" s="57"/>
      <c r="AP1125" s="57"/>
      <c r="AQ1125" s="57"/>
      <c r="AR1125" s="57"/>
      <c r="AS1125" s="57"/>
      <c r="AT1125" s="57"/>
      <c r="AU1125" s="57"/>
      <c r="AV1125" s="57"/>
      <c r="AW1125" s="57"/>
      <c r="AX1125" s="57"/>
      <c r="AY1125" s="57"/>
      <c r="AZ1125" s="57"/>
      <c r="BA1125" s="57"/>
      <c r="BB1125" s="57"/>
      <c r="BC1125" s="57"/>
      <c r="BD1125" s="57"/>
      <c r="BE1125" s="57"/>
      <c r="BF1125" s="57"/>
      <c r="BG1125" s="57"/>
      <c r="BH1125" s="57"/>
      <c r="BI1125" s="57"/>
      <c r="BJ1125" s="57"/>
      <c r="BK1125" s="57"/>
      <c r="BL1125" s="57"/>
      <c r="BM1125" s="57"/>
      <c r="BN1125" s="57"/>
      <c r="BO1125" s="57"/>
      <c r="BP1125" s="57"/>
      <c r="BQ1125" s="57"/>
      <c r="BR1125" s="57"/>
      <c r="BS1125" s="57"/>
      <c r="BT1125" s="57"/>
      <c r="BU1125" s="57"/>
      <c r="BV1125" s="57"/>
      <c r="BW1125" s="57"/>
      <c r="BX1125" s="57"/>
      <c r="BY1125" s="57"/>
      <c r="BZ1125" s="57"/>
      <c r="CA1125" s="57"/>
      <c r="CB1125" s="57"/>
      <c r="CC1125" s="57"/>
      <c r="CD1125" s="57"/>
      <c r="CE1125" s="57"/>
      <c r="CF1125" s="57"/>
      <c r="CG1125" s="57"/>
      <c r="CH1125" s="57"/>
      <c r="CI1125" s="57"/>
      <c r="CJ1125" s="57"/>
      <c r="CK1125" s="57"/>
      <c r="CL1125" s="57"/>
      <c r="CM1125" s="57"/>
      <c r="CN1125" s="57"/>
      <c r="CO1125" s="57"/>
      <c r="CP1125" s="57"/>
      <c r="CQ1125" s="57"/>
      <c r="CR1125" s="57"/>
      <c r="CS1125" s="57"/>
      <c r="CT1125" s="57"/>
      <c r="CU1125" s="57"/>
      <c r="CV1125" s="57"/>
      <c r="CW1125" s="57"/>
      <c r="CX1125" s="57"/>
      <c r="CY1125" s="57"/>
      <c r="CZ1125" s="57"/>
      <c r="DA1125" s="57"/>
      <c r="DB1125" s="57"/>
      <c r="DC1125" s="57"/>
      <c r="DD1125" s="57"/>
      <c r="DE1125" s="57"/>
      <c r="DF1125" s="57"/>
      <c r="DG1125" s="57"/>
      <c r="DH1125" s="57"/>
      <c r="DI1125" s="57"/>
      <c r="DJ1125" s="57"/>
      <c r="DK1125" s="57"/>
      <c r="DL1125" s="57"/>
      <c r="DM1125" s="57"/>
      <c r="DN1125" s="57"/>
      <c r="DO1125" s="57"/>
      <c r="DP1125" s="57"/>
      <c r="DQ1125" s="57"/>
      <c r="DR1125" s="57"/>
      <c r="DS1125" s="57"/>
      <c r="DT1125" s="57"/>
      <c r="DU1125" s="57"/>
      <c r="DV1125" s="57"/>
      <c r="DW1125" s="57"/>
      <c r="DX1125" s="57"/>
      <c r="DY1125" s="57"/>
      <c r="DZ1125" s="57"/>
      <c r="EA1125" s="57"/>
      <c r="EB1125" s="57"/>
      <c r="EC1125" s="57"/>
      <c r="ED1125" s="57"/>
      <c r="EE1125" s="57"/>
      <c r="EF1125" s="57"/>
      <c r="EG1125" s="57"/>
      <c r="EH1125" s="57"/>
      <c r="EI1125" s="57"/>
      <c r="EJ1125" s="57"/>
      <c r="EK1125" s="57"/>
      <c r="EL1125" s="57"/>
      <c r="EM1125" s="57"/>
      <c r="EN1125" s="57"/>
      <c r="EO1125" s="57"/>
      <c r="EP1125" s="57"/>
      <c r="EQ1125" s="57"/>
      <c r="ER1125" s="57"/>
      <c r="ES1125" s="57"/>
      <c r="ET1125" s="57"/>
      <c r="EU1125" s="57"/>
      <c r="EV1125" s="57"/>
      <c r="EW1125" s="57"/>
      <c r="EX1125" s="57"/>
      <c r="EY1125" s="57"/>
      <c r="EZ1125" s="57"/>
      <c r="FA1125" s="57"/>
      <c r="FB1125" s="57"/>
      <c r="FC1125" s="57"/>
      <c r="FD1125" s="57"/>
      <c r="FE1125" s="57"/>
      <c r="FF1125" s="57"/>
      <c r="FG1125" s="92"/>
      <c r="FH1125" s="92"/>
      <c r="FI1125" s="92"/>
      <c r="FJ1125" s="92"/>
      <c r="FK1125" s="92"/>
      <c r="FL1125" s="92"/>
      <c r="FM1125" s="92"/>
      <c r="FN1125" s="92"/>
      <c r="FO1125" s="92"/>
    </row>
    <row r="1126" s="58" customFormat="1" ht="15" spans="1:171">
      <c r="A1126" s="85">
        <v>2170204</v>
      </c>
      <c r="B1126" s="106" t="s">
        <v>953</v>
      </c>
      <c r="C1126" s="87">
        <v>0</v>
      </c>
      <c r="D1126" s="87">
        <v>0</v>
      </c>
      <c r="E1126" s="88"/>
      <c r="F1126" s="57"/>
      <c r="G1126" s="57"/>
      <c r="H1126" s="57"/>
      <c r="I1126" s="57"/>
      <c r="J1126" s="57"/>
      <c r="K1126" s="57"/>
      <c r="L1126" s="57"/>
      <c r="M1126" s="57"/>
      <c r="N1126" s="57"/>
      <c r="O1126" s="57"/>
      <c r="P1126" s="57"/>
      <c r="Q1126" s="57"/>
      <c r="R1126" s="57"/>
      <c r="S1126" s="57"/>
      <c r="T1126" s="57"/>
      <c r="U1126" s="57"/>
      <c r="V1126" s="57"/>
      <c r="W1126" s="57"/>
      <c r="X1126" s="57"/>
      <c r="Y1126" s="57"/>
      <c r="Z1126" s="57"/>
      <c r="AA1126" s="57"/>
      <c r="AB1126" s="57"/>
      <c r="AC1126" s="57"/>
      <c r="AD1126" s="57"/>
      <c r="AE1126" s="57"/>
      <c r="AF1126" s="57"/>
      <c r="AG1126" s="57"/>
      <c r="AH1126" s="57"/>
      <c r="AI1126" s="57"/>
      <c r="AJ1126" s="57"/>
      <c r="AK1126" s="57"/>
      <c r="AL1126" s="57"/>
      <c r="AM1126" s="57"/>
      <c r="AN1126" s="57"/>
      <c r="AO1126" s="57"/>
      <c r="AP1126" s="57"/>
      <c r="AQ1126" s="57"/>
      <c r="AR1126" s="57"/>
      <c r="AS1126" s="57"/>
      <c r="AT1126" s="57"/>
      <c r="AU1126" s="57"/>
      <c r="AV1126" s="57"/>
      <c r="AW1126" s="57"/>
      <c r="AX1126" s="57"/>
      <c r="AY1126" s="57"/>
      <c r="AZ1126" s="57"/>
      <c r="BA1126" s="57"/>
      <c r="BB1126" s="57"/>
      <c r="BC1126" s="57"/>
      <c r="BD1126" s="57"/>
      <c r="BE1126" s="57"/>
      <c r="BF1126" s="57"/>
      <c r="BG1126" s="57"/>
      <c r="BH1126" s="57"/>
      <c r="BI1126" s="57"/>
      <c r="BJ1126" s="57"/>
      <c r="BK1126" s="57"/>
      <c r="BL1126" s="57"/>
      <c r="BM1126" s="57"/>
      <c r="BN1126" s="57"/>
      <c r="BO1126" s="57"/>
      <c r="BP1126" s="57"/>
      <c r="BQ1126" s="57"/>
      <c r="BR1126" s="57"/>
      <c r="BS1126" s="57"/>
      <c r="BT1126" s="57"/>
      <c r="BU1126" s="57"/>
      <c r="BV1126" s="57"/>
      <c r="BW1126" s="57"/>
      <c r="BX1126" s="57"/>
      <c r="BY1126" s="57"/>
      <c r="BZ1126" s="57"/>
      <c r="CA1126" s="57"/>
      <c r="CB1126" s="57"/>
      <c r="CC1126" s="57"/>
      <c r="CD1126" s="57"/>
      <c r="CE1126" s="57"/>
      <c r="CF1126" s="57"/>
      <c r="CG1126" s="57"/>
      <c r="CH1126" s="57"/>
      <c r="CI1126" s="57"/>
      <c r="CJ1126" s="57"/>
      <c r="CK1126" s="57"/>
      <c r="CL1126" s="57"/>
      <c r="CM1126" s="57"/>
      <c r="CN1126" s="57"/>
      <c r="CO1126" s="57"/>
      <c r="CP1126" s="57"/>
      <c r="CQ1126" s="57"/>
      <c r="CR1126" s="57"/>
      <c r="CS1126" s="57"/>
      <c r="CT1126" s="57"/>
      <c r="CU1126" s="57"/>
      <c r="CV1126" s="57"/>
      <c r="CW1126" s="57"/>
      <c r="CX1126" s="57"/>
      <c r="CY1126" s="57"/>
      <c r="CZ1126" s="57"/>
      <c r="DA1126" s="57"/>
      <c r="DB1126" s="57"/>
      <c r="DC1126" s="57"/>
      <c r="DD1126" s="57"/>
      <c r="DE1126" s="57"/>
      <c r="DF1126" s="57"/>
      <c r="DG1126" s="57"/>
      <c r="DH1126" s="57"/>
      <c r="DI1126" s="57"/>
      <c r="DJ1126" s="57"/>
      <c r="DK1126" s="57"/>
      <c r="DL1126" s="57"/>
      <c r="DM1126" s="57"/>
      <c r="DN1126" s="57"/>
      <c r="DO1126" s="57"/>
      <c r="DP1126" s="57"/>
      <c r="DQ1126" s="57"/>
      <c r="DR1126" s="57"/>
      <c r="DS1126" s="57"/>
      <c r="DT1126" s="57"/>
      <c r="DU1126" s="57"/>
      <c r="DV1126" s="57"/>
      <c r="DW1126" s="57"/>
      <c r="DX1126" s="57"/>
      <c r="DY1126" s="57"/>
      <c r="DZ1126" s="57"/>
      <c r="EA1126" s="57"/>
      <c r="EB1126" s="57"/>
      <c r="EC1126" s="57"/>
      <c r="ED1126" s="57"/>
      <c r="EE1126" s="57"/>
      <c r="EF1126" s="57"/>
      <c r="EG1126" s="57"/>
      <c r="EH1126" s="57"/>
      <c r="EI1126" s="57"/>
      <c r="EJ1126" s="57"/>
      <c r="EK1126" s="57"/>
      <c r="EL1126" s="57"/>
      <c r="EM1126" s="57"/>
      <c r="EN1126" s="57"/>
      <c r="EO1126" s="57"/>
      <c r="EP1126" s="57"/>
      <c r="EQ1126" s="57"/>
      <c r="ER1126" s="57"/>
      <c r="ES1126" s="57"/>
      <c r="ET1126" s="57"/>
      <c r="EU1126" s="57"/>
      <c r="EV1126" s="57"/>
      <c r="EW1126" s="57"/>
      <c r="EX1126" s="57"/>
      <c r="EY1126" s="57"/>
      <c r="EZ1126" s="57"/>
      <c r="FA1126" s="57"/>
      <c r="FB1126" s="57"/>
      <c r="FC1126" s="57"/>
      <c r="FD1126" s="57"/>
      <c r="FE1126" s="57"/>
      <c r="FF1126" s="57"/>
      <c r="FG1126" s="92"/>
      <c r="FH1126" s="92"/>
      <c r="FI1126" s="92"/>
      <c r="FJ1126" s="92"/>
      <c r="FK1126" s="92"/>
      <c r="FL1126" s="92"/>
      <c r="FM1126" s="92"/>
      <c r="FN1126" s="92"/>
      <c r="FO1126" s="92"/>
    </row>
    <row r="1127" s="58" customFormat="1" ht="15" spans="1:171">
      <c r="A1127" s="85">
        <v>2170205</v>
      </c>
      <c r="B1127" s="106" t="s">
        <v>954</v>
      </c>
      <c r="C1127" s="87">
        <v>0</v>
      </c>
      <c r="D1127" s="87">
        <v>0</v>
      </c>
      <c r="E1127" s="88"/>
      <c r="F1127" s="57"/>
      <c r="G1127" s="57"/>
      <c r="H1127" s="57"/>
      <c r="I1127" s="57"/>
      <c r="J1127" s="57"/>
      <c r="K1127" s="57"/>
      <c r="L1127" s="57"/>
      <c r="M1127" s="57"/>
      <c r="N1127" s="57"/>
      <c r="O1127" s="57"/>
      <c r="P1127" s="57"/>
      <c r="Q1127" s="57"/>
      <c r="R1127" s="57"/>
      <c r="S1127" s="57"/>
      <c r="T1127" s="57"/>
      <c r="U1127" s="57"/>
      <c r="V1127" s="57"/>
      <c r="W1127" s="57"/>
      <c r="X1127" s="57"/>
      <c r="Y1127" s="57"/>
      <c r="Z1127" s="57"/>
      <c r="AA1127" s="57"/>
      <c r="AB1127" s="57"/>
      <c r="AC1127" s="57"/>
      <c r="AD1127" s="57"/>
      <c r="AE1127" s="57"/>
      <c r="AF1127" s="57"/>
      <c r="AG1127" s="57"/>
      <c r="AH1127" s="57"/>
      <c r="AI1127" s="57"/>
      <c r="AJ1127" s="57"/>
      <c r="AK1127" s="57"/>
      <c r="AL1127" s="57"/>
      <c r="AM1127" s="57"/>
      <c r="AN1127" s="57"/>
      <c r="AO1127" s="57"/>
      <c r="AP1127" s="57"/>
      <c r="AQ1127" s="57"/>
      <c r="AR1127" s="57"/>
      <c r="AS1127" s="57"/>
      <c r="AT1127" s="57"/>
      <c r="AU1127" s="57"/>
      <c r="AV1127" s="57"/>
      <c r="AW1127" s="57"/>
      <c r="AX1127" s="57"/>
      <c r="AY1127" s="57"/>
      <c r="AZ1127" s="57"/>
      <c r="BA1127" s="57"/>
      <c r="BB1127" s="57"/>
      <c r="BC1127" s="57"/>
      <c r="BD1127" s="57"/>
      <c r="BE1127" s="57"/>
      <c r="BF1127" s="57"/>
      <c r="BG1127" s="57"/>
      <c r="BH1127" s="57"/>
      <c r="BI1127" s="57"/>
      <c r="BJ1127" s="57"/>
      <c r="BK1127" s="57"/>
      <c r="BL1127" s="57"/>
      <c r="BM1127" s="57"/>
      <c r="BN1127" s="57"/>
      <c r="BO1127" s="57"/>
      <c r="BP1127" s="57"/>
      <c r="BQ1127" s="57"/>
      <c r="BR1127" s="57"/>
      <c r="BS1127" s="57"/>
      <c r="BT1127" s="57"/>
      <c r="BU1127" s="57"/>
      <c r="BV1127" s="57"/>
      <c r="BW1127" s="57"/>
      <c r="BX1127" s="57"/>
      <c r="BY1127" s="57"/>
      <c r="BZ1127" s="57"/>
      <c r="CA1127" s="57"/>
      <c r="CB1127" s="57"/>
      <c r="CC1127" s="57"/>
      <c r="CD1127" s="57"/>
      <c r="CE1127" s="57"/>
      <c r="CF1127" s="57"/>
      <c r="CG1127" s="57"/>
      <c r="CH1127" s="57"/>
      <c r="CI1127" s="57"/>
      <c r="CJ1127" s="57"/>
      <c r="CK1127" s="57"/>
      <c r="CL1127" s="57"/>
      <c r="CM1127" s="57"/>
      <c r="CN1127" s="57"/>
      <c r="CO1127" s="57"/>
      <c r="CP1127" s="57"/>
      <c r="CQ1127" s="57"/>
      <c r="CR1127" s="57"/>
      <c r="CS1127" s="57"/>
      <c r="CT1127" s="57"/>
      <c r="CU1127" s="57"/>
      <c r="CV1127" s="57"/>
      <c r="CW1127" s="57"/>
      <c r="CX1127" s="57"/>
      <c r="CY1127" s="57"/>
      <c r="CZ1127" s="57"/>
      <c r="DA1127" s="57"/>
      <c r="DB1127" s="57"/>
      <c r="DC1127" s="57"/>
      <c r="DD1127" s="57"/>
      <c r="DE1127" s="57"/>
      <c r="DF1127" s="57"/>
      <c r="DG1127" s="57"/>
      <c r="DH1127" s="57"/>
      <c r="DI1127" s="57"/>
      <c r="DJ1127" s="57"/>
      <c r="DK1127" s="57"/>
      <c r="DL1127" s="57"/>
      <c r="DM1127" s="57"/>
      <c r="DN1127" s="57"/>
      <c r="DO1127" s="57"/>
      <c r="DP1127" s="57"/>
      <c r="DQ1127" s="57"/>
      <c r="DR1127" s="57"/>
      <c r="DS1127" s="57"/>
      <c r="DT1127" s="57"/>
      <c r="DU1127" s="57"/>
      <c r="DV1127" s="57"/>
      <c r="DW1127" s="57"/>
      <c r="DX1127" s="57"/>
      <c r="DY1127" s="57"/>
      <c r="DZ1127" s="57"/>
      <c r="EA1127" s="57"/>
      <c r="EB1127" s="57"/>
      <c r="EC1127" s="57"/>
      <c r="ED1127" s="57"/>
      <c r="EE1127" s="57"/>
      <c r="EF1127" s="57"/>
      <c r="EG1127" s="57"/>
      <c r="EH1127" s="57"/>
      <c r="EI1127" s="57"/>
      <c r="EJ1127" s="57"/>
      <c r="EK1127" s="57"/>
      <c r="EL1127" s="57"/>
      <c r="EM1127" s="57"/>
      <c r="EN1127" s="57"/>
      <c r="EO1127" s="57"/>
      <c r="EP1127" s="57"/>
      <c r="EQ1127" s="57"/>
      <c r="ER1127" s="57"/>
      <c r="ES1127" s="57"/>
      <c r="ET1127" s="57"/>
      <c r="EU1127" s="57"/>
      <c r="EV1127" s="57"/>
      <c r="EW1127" s="57"/>
      <c r="EX1127" s="57"/>
      <c r="EY1127" s="57"/>
      <c r="EZ1127" s="57"/>
      <c r="FA1127" s="57"/>
      <c r="FB1127" s="57"/>
      <c r="FC1127" s="57"/>
      <c r="FD1127" s="57"/>
      <c r="FE1127" s="57"/>
      <c r="FF1127" s="57"/>
      <c r="FG1127" s="92"/>
      <c r="FH1127" s="92"/>
      <c r="FI1127" s="92"/>
      <c r="FJ1127" s="92"/>
      <c r="FK1127" s="92"/>
      <c r="FL1127" s="92"/>
      <c r="FM1127" s="92"/>
      <c r="FN1127" s="92"/>
      <c r="FO1127" s="92"/>
    </row>
    <row r="1128" s="58" customFormat="1" ht="15" spans="1:171">
      <c r="A1128" s="85">
        <v>2170206</v>
      </c>
      <c r="B1128" s="106" t="s">
        <v>955</v>
      </c>
      <c r="C1128" s="87">
        <v>0</v>
      </c>
      <c r="D1128" s="87">
        <v>0</v>
      </c>
      <c r="E1128" s="88"/>
      <c r="F1128" s="57"/>
      <c r="G1128" s="57"/>
      <c r="H1128" s="57"/>
      <c r="I1128" s="57"/>
      <c r="J1128" s="57"/>
      <c r="K1128" s="57"/>
      <c r="L1128" s="57"/>
      <c r="M1128" s="57"/>
      <c r="N1128" s="57"/>
      <c r="O1128" s="57"/>
      <c r="P1128" s="57"/>
      <c r="Q1128" s="57"/>
      <c r="R1128" s="57"/>
      <c r="S1128" s="57"/>
      <c r="T1128" s="57"/>
      <c r="U1128" s="57"/>
      <c r="V1128" s="57"/>
      <c r="W1128" s="57"/>
      <c r="X1128" s="57"/>
      <c r="Y1128" s="57"/>
      <c r="Z1128" s="57"/>
      <c r="AA1128" s="57"/>
      <c r="AB1128" s="57"/>
      <c r="AC1128" s="57"/>
      <c r="AD1128" s="57"/>
      <c r="AE1128" s="57"/>
      <c r="AF1128" s="57"/>
      <c r="AG1128" s="57"/>
      <c r="AH1128" s="57"/>
      <c r="AI1128" s="57"/>
      <c r="AJ1128" s="57"/>
      <c r="AK1128" s="57"/>
      <c r="AL1128" s="57"/>
      <c r="AM1128" s="57"/>
      <c r="AN1128" s="57"/>
      <c r="AO1128" s="57"/>
      <c r="AP1128" s="57"/>
      <c r="AQ1128" s="57"/>
      <c r="AR1128" s="57"/>
      <c r="AS1128" s="57"/>
      <c r="AT1128" s="57"/>
      <c r="AU1128" s="57"/>
      <c r="AV1128" s="57"/>
      <c r="AW1128" s="57"/>
      <c r="AX1128" s="57"/>
      <c r="AY1128" s="57"/>
      <c r="AZ1128" s="57"/>
      <c r="BA1128" s="57"/>
      <c r="BB1128" s="57"/>
      <c r="BC1128" s="57"/>
      <c r="BD1128" s="57"/>
      <c r="BE1128" s="57"/>
      <c r="BF1128" s="57"/>
      <c r="BG1128" s="57"/>
      <c r="BH1128" s="57"/>
      <c r="BI1128" s="57"/>
      <c r="BJ1128" s="57"/>
      <c r="BK1128" s="57"/>
      <c r="BL1128" s="57"/>
      <c r="BM1128" s="57"/>
      <c r="BN1128" s="57"/>
      <c r="BO1128" s="57"/>
      <c r="BP1128" s="57"/>
      <c r="BQ1128" s="57"/>
      <c r="BR1128" s="57"/>
      <c r="BS1128" s="57"/>
      <c r="BT1128" s="57"/>
      <c r="BU1128" s="57"/>
      <c r="BV1128" s="57"/>
      <c r="BW1128" s="57"/>
      <c r="BX1128" s="57"/>
      <c r="BY1128" s="57"/>
      <c r="BZ1128" s="57"/>
      <c r="CA1128" s="57"/>
      <c r="CB1128" s="57"/>
      <c r="CC1128" s="57"/>
      <c r="CD1128" s="57"/>
      <c r="CE1128" s="57"/>
      <c r="CF1128" s="57"/>
      <c r="CG1128" s="57"/>
      <c r="CH1128" s="57"/>
      <c r="CI1128" s="57"/>
      <c r="CJ1128" s="57"/>
      <c r="CK1128" s="57"/>
      <c r="CL1128" s="57"/>
      <c r="CM1128" s="57"/>
      <c r="CN1128" s="57"/>
      <c r="CO1128" s="57"/>
      <c r="CP1128" s="57"/>
      <c r="CQ1128" s="57"/>
      <c r="CR1128" s="57"/>
      <c r="CS1128" s="57"/>
      <c r="CT1128" s="57"/>
      <c r="CU1128" s="57"/>
      <c r="CV1128" s="57"/>
      <c r="CW1128" s="57"/>
      <c r="CX1128" s="57"/>
      <c r="CY1128" s="57"/>
      <c r="CZ1128" s="57"/>
      <c r="DA1128" s="57"/>
      <c r="DB1128" s="57"/>
      <c r="DC1128" s="57"/>
      <c r="DD1128" s="57"/>
      <c r="DE1128" s="57"/>
      <c r="DF1128" s="57"/>
      <c r="DG1128" s="57"/>
      <c r="DH1128" s="57"/>
      <c r="DI1128" s="57"/>
      <c r="DJ1128" s="57"/>
      <c r="DK1128" s="57"/>
      <c r="DL1128" s="57"/>
      <c r="DM1128" s="57"/>
      <c r="DN1128" s="57"/>
      <c r="DO1128" s="57"/>
      <c r="DP1128" s="57"/>
      <c r="DQ1128" s="57"/>
      <c r="DR1128" s="57"/>
      <c r="DS1128" s="57"/>
      <c r="DT1128" s="57"/>
      <c r="DU1128" s="57"/>
      <c r="DV1128" s="57"/>
      <c r="DW1128" s="57"/>
      <c r="DX1128" s="57"/>
      <c r="DY1128" s="57"/>
      <c r="DZ1128" s="57"/>
      <c r="EA1128" s="57"/>
      <c r="EB1128" s="57"/>
      <c r="EC1128" s="57"/>
      <c r="ED1128" s="57"/>
      <c r="EE1128" s="57"/>
      <c r="EF1128" s="57"/>
      <c r="EG1128" s="57"/>
      <c r="EH1128" s="57"/>
      <c r="EI1128" s="57"/>
      <c r="EJ1128" s="57"/>
      <c r="EK1128" s="57"/>
      <c r="EL1128" s="57"/>
      <c r="EM1128" s="57"/>
      <c r="EN1128" s="57"/>
      <c r="EO1128" s="57"/>
      <c r="EP1128" s="57"/>
      <c r="EQ1128" s="57"/>
      <c r="ER1128" s="57"/>
      <c r="ES1128" s="57"/>
      <c r="ET1128" s="57"/>
      <c r="EU1128" s="57"/>
      <c r="EV1128" s="57"/>
      <c r="EW1128" s="57"/>
      <c r="EX1128" s="57"/>
      <c r="EY1128" s="57"/>
      <c r="EZ1128" s="57"/>
      <c r="FA1128" s="57"/>
      <c r="FB1128" s="57"/>
      <c r="FC1128" s="57"/>
      <c r="FD1128" s="57"/>
      <c r="FE1128" s="57"/>
      <c r="FF1128" s="57"/>
      <c r="FG1128" s="92"/>
      <c r="FH1128" s="92"/>
      <c r="FI1128" s="92"/>
      <c r="FJ1128" s="92"/>
      <c r="FK1128" s="92"/>
      <c r="FL1128" s="92"/>
      <c r="FM1128" s="92"/>
      <c r="FN1128" s="92"/>
      <c r="FO1128" s="92"/>
    </row>
    <row r="1129" s="58" customFormat="1" ht="15" spans="1:171">
      <c r="A1129" s="85">
        <v>2170207</v>
      </c>
      <c r="B1129" s="106" t="s">
        <v>956</v>
      </c>
      <c r="C1129" s="87">
        <v>0</v>
      </c>
      <c r="D1129" s="87">
        <v>0</v>
      </c>
      <c r="E1129" s="88"/>
      <c r="F1129" s="57"/>
      <c r="G1129" s="57"/>
      <c r="H1129" s="57"/>
      <c r="I1129" s="57"/>
      <c r="J1129" s="57"/>
      <c r="K1129" s="57"/>
      <c r="L1129" s="57"/>
      <c r="M1129" s="57"/>
      <c r="N1129" s="57"/>
      <c r="O1129" s="57"/>
      <c r="P1129" s="57"/>
      <c r="Q1129" s="57"/>
      <c r="R1129" s="57"/>
      <c r="S1129" s="57"/>
      <c r="T1129" s="57"/>
      <c r="U1129" s="57"/>
      <c r="V1129" s="57"/>
      <c r="W1129" s="57"/>
      <c r="X1129" s="57"/>
      <c r="Y1129" s="57"/>
      <c r="Z1129" s="57"/>
      <c r="AA1129" s="57"/>
      <c r="AB1129" s="57"/>
      <c r="AC1129" s="57"/>
      <c r="AD1129" s="57"/>
      <c r="AE1129" s="57"/>
      <c r="AF1129" s="57"/>
      <c r="AG1129" s="57"/>
      <c r="AH1129" s="57"/>
      <c r="AI1129" s="57"/>
      <c r="AJ1129" s="57"/>
      <c r="AK1129" s="57"/>
      <c r="AL1129" s="57"/>
      <c r="AM1129" s="57"/>
      <c r="AN1129" s="57"/>
      <c r="AO1129" s="57"/>
      <c r="AP1129" s="57"/>
      <c r="AQ1129" s="57"/>
      <c r="AR1129" s="57"/>
      <c r="AS1129" s="57"/>
      <c r="AT1129" s="57"/>
      <c r="AU1129" s="57"/>
      <c r="AV1129" s="57"/>
      <c r="AW1129" s="57"/>
      <c r="AX1129" s="57"/>
      <c r="AY1129" s="57"/>
      <c r="AZ1129" s="57"/>
      <c r="BA1129" s="57"/>
      <c r="BB1129" s="57"/>
      <c r="BC1129" s="57"/>
      <c r="BD1129" s="57"/>
      <c r="BE1129" s="57"/>
      <c r="BF1129" s="57"/>
      <c r="BG1129" s="57"/>
      <c r="BH1129" s="57"/>
      <c r="BI1129" s="57"/>
      <c r="BJ1129" s="57"/>
      <c r="BK1129" s="57"/>
      <c r="BL1129" s="57"/>
      <c r="BM1129" s="57"/>
      <c r="BN1129" s="57"/>
      <c r="BO1129" s="57"/>
      <c r="BP1129" s="57"/>
      <c r="BQ1129" s="57"/>
      <c r="BR1129" s="57"/>
      <c r="BS1129" s="57"/>
      <c r="BT1129" s="57"/>
      <c r="BU1129" s="57"/>
      <c r="BV1129" s="57"/>
      <c r="BW1129" s="57"/>
      <c r="BX1129" s="57"/>
      <c r="BY1129" s="57"/>
      <c r="BZ1129" s="57"/>
      <c r="CA1129" s="57"/>
      <c r="CB1129" s="57"/>
      <c r="CC1129" s="57"/>
      <c r="CD1129" s="57"/>
      <c r="CE1129" s="57"/>
      <c r="CF1129" s="57"/>
      <c r="CG1129" s="57"/>
      <c r="CH1129" s="57"/>
      <c r="CI1129" s="57"/>
      <c r="CJ1129" s="57"/>
      <c r="CK1129" s="57"/>
      <c r="CL1129" s="57"/>
      <c r="CM1129" s="57"/>
      <c r="CN1129" s="57"/>
      <c r="CO1129" s="57"/>
      <c r="CP1129" s="57"/>
      <c r="CQ1129" s="57"/>
      <c r="CR1129" s="57"/>
      <c r="CS1129" s="57"/>
      <c r="CT1129" s="57"/>
      <c r="CU1129" s="57"/>
      <c r="CV1129" s="57"/>
      <c r="CW1129" s="57"/>
      <c r="CX1129" s="57"/>
      <c r="CY1129" s="57"/>
      <c r="CZ1129" s="57"/>
      <c r="DA1129" s="57"/>
      <c r="DB1129" s="57"/>
      <c r="DC1129" s="57"/>
      <c r="DD1129" s="57"/>
      <c r="DE1129" s="57"/>
      <c r="DF1129" s="57"/>
      <c r="DG1129" s="57"/>
      <c r="DH1129" s="57"/>
      <c r="DI1129" s="57"/>
      <c r="DJ1129" s="57"/>
      <c r="DK1129" s="57"/>
      <c r="DL1129" s="57"/>
      <c r="DM1129" s="57"/>
      <c r="DN1129" s="57"/>
      <c r="DO1129" s="57"/>
      <c r="DP1129" s="57"/>
      <c r="DQ1129" s="57"/>
      <c r="DR1129" s="57"/>
      <c r="DS1129" s="57"/>
      <c r="DT1129" s="57"/>
      <c r="DU1129" s="57"/>
      <c r="DV1129" s="57"/>
      <c r="DW1129" s="57"/>
      <c r="DX1129" s="57"/>
      <c r="DY1129" s="57"/>
      <c r="DZ1129" s="57"/>
      <c r="EA1129" s="57"/>
      <c r="EB1129" s="57"/>
      <c r="EC1129" s="57"/>
      <c r="ED1129" s="57"/>
      <c r="EE1129" s="57"/>
      <c r="EF1129" s="57"/>
      <c r="EG1129" s="57"/>
      <c r="EH1129" s="57"/>
      <c r="EI1129" s="57"/>
      <c r="EJ1129" s="57"/>
      <c r="EK1129" s="57"/>
      <c r="EL1129" s="57"/>
      <c r="EM1129" s="57"/>
      <c r="EN1129" s="57"/>
      <c r="EO1129" s="57"/>
      <c r="EP1129" s="57"/>
      <c r="EQ1129" s="57"/>
      <c r="ER1129" s="57"/>
      <c r="ES1129" s="57"/>
      <c r="ET1129" s="57"/>
      <c r="EU1129" s="57"/>
      <c r="EV1129" s="57"/>
      <c r="EW1129" s="57"/>
      <c r="EX1129" s="57"/>
      <c r="EY1129" s="57"/>
      <c r="EZ1129" s="57"/>
      <c r="FA1129" s="57"/>
      <c r="FB1129" s="57"/>
      <c r="FC1129" s="57"/>
      <c r="FD1129" s="57"/>
      <c r="FE1129" s="57"/>
      <c r="FF1129" s="57"/>
      <c r="FG1129" s="92"/>
      <c r="FH1129" s="92"/>
      <c r="FI1129" s="92"/>
      <c r="FJ1129" s="92"/>
      <c r="FK1129" s="92"/>
      <c r="FL1129" s="92"/>
      <c r="FM1129" s="92"/>
      <c r="FN1129" s="92"/>
      <c r="FO1129" s="92"/>
    </row>
    <row r="1130" s="58" customFormat="1" ht="15" spans="1:171">
      <c r="A1130" s="85">
        <v>2170208</v>
      </c>
      <c r="B1130" s="106" t="s">
        <v>957</v>
      </c>
      <c r="C1130" s="87">
        <v>0</v>
      </c>
      <c r="D1130" s="87">
        <v>0</v>
      </c>
      <c r="E1130" s="88"/>
      <c r="F1130" s="57"/>
      <c r="G1130" s="57"/>
      <c r="H1130" s="57"/>
      <c r="I1130" s="57"/>
      <c r="J1130" s="57"/>
      <c r="K1130" s="57"/>
      <c r="L1130" s="57"/>
      <c r="M1130" s="57"/>
      <c r="N1130" s="57"/>
      <c r="O1130" s="57"/>
      <c r="P1130" s="57"/>
      <c r="Q1130" s="57"/>
      <c r="R1130" s="57"/>
      <c r="S1130" s="57"/>
      <c r="T1130" s="57"/>
      <c r="U1130" s="57"/>
      <c r="V1130" s="57"/>
      <c r="W1130" s="57"/>
      <c r="X1130" s="57"/>
      <c r="Y1130" s="57"/>
      <c r="Z1130" s="57"/>
      <c r="AA1130" s="57"/>
      <c r="AB1130" s="57"/>
      <c r="AC1130" s="57"/>
      <c r="AD1130" s="57"/>
      <c r="AE1130" s="57"/>
      <c r="AF1130" s="57"/>
      <c r="AG1130" s="57"/>
      <c r="AH1130" s="57"/>
      <c r="AI1130" s="57"/>
      <c r="AJ1130" s="57"/>
      <c r="AK1130" s="57"/>
      <c r="AL1130" s="57"/>
      <c r="AM1130" s="57"/>
      <c r="AN1130" s="57"/>
      <c r="AO1130" s="57"/>
      <c r="AP1130" s="57"/>
      <c r="AQ1130" s="57"/>
      <c r="AR1130" s="57"/>
      <c r="AS1130" s="57"/>
      <c r="AT1130" s="57"/>
      <c r="AU1130" s="57"/>
      <c r="AV1130" s="57"/>
      <c r="AW1130" s="57"/>
      <c r="AX1130" s="57"/>
      <c r="AY1130" s="57"/>
      <c r="AZ1130" s="57"/>
      <c r="BA1130" s="57"/>
      <c r="BB1130" s="57"/>
      <c r="BC1130" s="57"/>
      <c r="BD1130" s="57"/>
      <c r="BE1130" s="57"/>
      <c r="BF1130" s="57"/>
      <c r="BG1130" s="57"/>
      <c r="BH1130" s="57"/>
      <c r="BI1130" s="57"/>
      <c r="BJ1130" s="57"/>
      <c r="BK1130" s="57"/>
      <c r="BL1130" s="57"/>
      <c r="BM1130" s="57"/>
      <c r="BN1130" s="57"/>
      <c r="BO1130" s="57"/>
      <c r="BP1130" s="57"/>
      <c r="BQ1130" s="57"/>
      <c r="BR1130" s="57"/>
      <c r="BS1130" s="57"/>
      <c r="BT1130" s="57"/>
      <c r="BU1130" s="57"/>
      <c r="BV1130" s="57"/>
      <c r="BW1130" s="57"/>
      <c r="BX1130" s="57"/>
      <c r="BY1130" s="57"/>
      <c r="BZ1130" s="57"/>
      <c r="CA1130" s="57"/>
      <c r="CB1130" s="57"/>
      <c r="CC1130" s="57"/>
      <c r="CD1130" s="57"/>
      <c r="CE1130" s="57"/>
      <c r="CF1130" s="57"/>
      <c r="CG1130" s="57"/>
      <c r="CH1130" s="57"/>
      <c r="CI1130" s="57"/>
      <c r="CJ1130" s="57"/>
      <c r="CK1130" s="57"/>
      <c r="CL1130" s="57"/>
      <c r="CM1130" s="57"/>
      <c r="CN1130" s="57"/>
      <c r="CO1130" s="57"/>
      <c r="CP1130" s="57"/>
      <c r="CQ1130" s="57"/>
      <c r="CR1130" s="57"/>
      <c r="CS1130" s="57"/>
      <c r="CT1130" s="57"/>
      <c r="CU1130" s="57"/>
      <c r="CV1130" s="57"/>
      <c r="CW1130" s="57"/>
      <c r="CX1130" s="57"/>
      <c r="CY1130" s="57"/>
      <c r="CZ1130" s="57"/>
      <c r="DA1130" s="57"/>
      <c r="DB1130" s="57"/>
      <c r="DC1130" s="57"/>
      <c r="DD1130" s="57"/>
      <c r="DE1130" s="57"/>
      <c r="DF1130" s="57"/>
      <c r="DG1130" s="57"/>
      <c r="DH1130" s="57"/>
      <c r="DI1130" s="57"/>
      <c r="DJ1130" s="57"/>
      <c r="DK1130" s="57"/>
      <c r="DL1130" s="57"/>
      <c r="DM1130" s="57"/>
      <c r="DN1130" s="57"/>
      <c r="DO1130" s="57"/>
      <c r="DP1130" s="57"/>
      <c r="DQ1130" s="57"/>
      <c r="DR1130" s="57"/>
      <c r="DS1130" s="57"/>
      <c r="DT1130" s="57"/>
      <c r="DU1130" s="57"/>
      <c r="DV1130" s="57"/>
      <c r="DW1130" s="57"/>
      <c r="DX1130" s="57"/>
      <c r="DY1130" s="57"/>
      <c r="DZ1130" s="57"/>
      <c r="EA1130" s="57"/>
      <c r="EB1130" s="57"/>
      <c r="EC1130" s="57"/>
      <c r="ED1130" s="57"/>
      <c r="EE1130" s="57"/>
      <c r="EF1130" s="57"/>
      <c r="EG1130" s="57"/>
      <c r="EH1130" s="57"/>
      <c r="EI1130" s="57"/>
      <c r="EJ1130" s="57"/>
      <c r="EK1130" s="57"/>
      <c r="EL1130" s="57"/>
      <c r="EM1130" s="57"/>
      <c r="EN1130" s="57"/>
      <c r="EO1130" s="57"/>
      <c r="EP1130" s="57"/>
      <c r="EQ1130" s="57"/>
      <c r="ER1130" s="57"/>
      <c r="ES1130" s="57"/>
      <c r="ET1130" s="57"/>
      <c r="EU1130" s="57"/>
      <c r="EV1130" s="57"/>
      <c r="EW1130" s="57"/>
      <c r="EX1130" s="57"/>
      <c r="EY1130" s="57"/>
      <c r="EZ1130" s="57"/>
      <c r="FA1130" s="57"/>
      <c r="FB1130" s="57"/>
      <c r="FC1130" s="57"/>
      <c r="FD1130" s="57"/>
      <c r="FE1130" s="57"/>
      <c r="FF1130" s="57"/>
      <c r="FG1130" s="92"/>
      <c r="FH1130" s="92"/>
      <c r="FI1130" s="92"/>
      <c r="FJ1130" s="92"/>
      <c r="FK1130" s="92"/>
      <c r="FL1130" s="92"/>
      <c r="FM1130" s="92"/>
      <c r="FN1130" s="92"/>
      <c r="FO1130" s="92"/>
    </row>
    <row r="1131" s="58" customFormat="1" ht="15" spans="1:171">
      <c r="A1131" s="85">
        <v>2170299</v>
      </c>
      <c r="B1131" s="106" t="s">
        <v>958</v>
      </c>
      <c r="C1131" s="87">
        <v>0</v>
      </c>
      <c r="D1131" s="87">
        <v>0</v>
      </c>
      <c r="E1131" s="88"/>
      <c r="F1131" s="57"/>
      <c r="G1131" s="57"/>
      <c r="H1131" s="57"/>
      <c r="I1131" s="57"/>
      <c r="J1131" s="57"/>
      <c r="K1131" s="57"/>
      <c r="L1131" s="57"/>
      <c r="M1131" s="57"/>
      <c r="N1131" s="57"/>
      <c r="O1131" s="57"/>
      <c r="P1131" s="57"/>
      <c r="Q1131" s="57"/>
      <c r="R1131" s="57"/>
      <c r="S1131" s="57"/>
      <c r="T1131" s="57"/>
      <c r="U1131" s="57"/>
      <c r="V1131" s="57"/>
      <c r="W1131" s="57"/>
      <c r="X1131" s="57"/>
      <c r="Y1131" s="57"/>
      <c r="Z1131" s="57"/>
      <c r="AA1131" s="57"/>
      <c r="AB1131" s="57"/>
      <c r="AC1131" s="57"/>
      <c r="AD1131" s="57"/>
      <c r="AE1131" s="57"/>
      <c r="AF1131" s="57"/>
      <c r="AG1131" s="57"/>
      <c r="AH1131" s="57"/>
      <c r="AI1131" s="57"/>
      <c r="AJ1131" s="57"/>
      <c r="AK1131" s="57"/>
      <c r="AL1131" s="57"/>
      <c r="AM1131" s="57"/>
      <c r="AN1131" s="57"/>
      <c r="AO1131" s="57"/>
      <c r="AP1131" s="57"/>
      <c r="AQ1131" s="57"/>
      <c r="AR1131" s="57"/>
      <c r="AS1131" s="57"/>
      <c r="AT1131" s="57"/>
      <c r="AU1131" s="57"/>
      <c r="AV1131" s="57"/>
      <c r="AW1131" s="57"/>
      <c r="AX1131" s="57"/>
      <c r="AY1131" s="57"/>
      <c r="AZ1131" s="57"/>
      <c r="BA1131" s="57"/>
      <c r="BB1131" s="57"/>
      <c r="BC1131" s="57"/>
      <c r="BD1131" s="57"/>
      <c r="BE1131" s="57"/>
      <c r="BF1131" s="57"/>
      <c r="BG1131" s="57"/>
      <c r="BH1131" s="57"/>
      <c r="BI1131" s="57"/>
      <c r="BJ1131" s="57"/>
      <c r="BK1131" s="57"/>
      <c r="BL1131" s="57"/>
      <c r="BM1131" s="57"/>
      <c r="BN1131" s="57"/>
      <c r="BO1131" s="57"/>
      <c r="BP1131" s="57"/>
      <c r="BQ1131" s="57"/>
      <c r="BR1131" s="57"/>
      <c r="BS1131" s="57"/>
      <c r="BT1131" s="57"/>
      <c r="BU1131" s="57"/>
      <c r="BV1131" s="57"/>
      <c r="BW1131" s="57"/>
      <c r="BX1131" s="57"/>
      <c r="BY1131" s="57"/>
      <c r="BZ1131" s="57"/>
      <c r="CA1131" s="57"/>
      <c r="CB1131" s="57"/>
      <c r="CC1131" s="57"/>
      <c r="CD1131" s="57"/>
      <c r="CE1131" s="57"/>
      <c r="CF1131" s="57"/>
      <c r="CG1131" s="57"/>
      <c r="CH1131" s="57"/>
      <c r="CI1131" s="57"/>
      <c r="CJ1131" s="57"/>
      <c r="CK1131" s="57"/>
      <c r="CL1131" s="57"/>
      <c r="CM1131" s="57"/>
      <c r="CN1131" s="57"/>
      <c r="CO1131" s="57"/>
      <c r="CP1131" s="57"/>
      <c r="CQ1131" s="57"/>
      <c r="CR1131" s="57"/>
      <c r="CS1131" s="57"/>
      <c r="CT1131" s="57"/>
      <c r="CU1131" s="57"/>
      <c r="CV1131" s="57"/>
      <c r="CW1131" s="57"/>
      <c r="CX1131" s="57"/>
      <c r="CY1131" s="57"/>
      <c r="CZ1131" s="57"/>
      <c r="DA1131" s="57"/>
      <c r="DB1131" s="57"/>
      <c r="DC1131" s="57"/>
      <c r="DD1131" s="57"/>
      <c r="DE1131" s="57"/>
      <c r="DF1131" s="57"/>
      <c r="DG1131" s="57"/>
      <c r="DH1131" s="57"/>
      <c r="DI1131" s="57"/>
      <c r="DJ1131" s="57"/>
      <c r="DK1131" s="57"/>
      <c r="DL1131" s="57"/>
      <c r="DM1131" s="57"/>
      <c r="DN1131" s="57"/>
      <c r="DO1131" s="57"/>
      <c r="DP1131" s="57"/>
      <c r="DQ1131" s="57"/>
      <c r="DR1131" s="57"/>
      <c r="DS1131" s="57"/>
      <c r="DT1131" s="57"/>
      <c r="DU1131" s="57"/>
      <c r="DV1131" s="57"/>
      <c r="DW1131" s="57"/>
      <c r="DX1131" s="57"/>
      <c r="DY1131" s="57"/>
      <c r="DZ1131" s="57"/>
      <c r="EA1131" s="57"/>
      <c r="EB1131" s="57"/>
      <c r="EC1131" s="57"/>
      <c r="ED1131" s="57"/>
      <c r="EE1131" s="57"/>
      <c r="EF1131" s="57"/>
      <c r="EG1131" s="57"/>
      <c r="EH1131" s="57"/>
      <c r="EI1131" s="57"/>
      <c r="EJ1131" s="57"/>
      <c r="EK1131" s="57"/>
      <c r="EL1131" s="57"/>
      <c r="EM1131" s="57"/>
      <c r="EN1131" s="57"/>
      <c r="EO1131" s="57"/>
      <c r="EP1131" s="57"/>
      <c r="EQ1131" s="57"/>
      <c r="ER1131" s="57"/>
      <c r="ES1131" s="57"/>
      <c r="ET1131" s="57"/>
      <c r="EU1131" s="57"/>
      <c r="EV1131" s="57"/>
      <c r="EW1131" s="57"/>
      <c r="EX1131" s="57"/>
      <c r="EY1131" s="57"/>
      <c r="EZ1131" s="57"/>
      <c r="FA1131" s="57"/>
      <c r="FB1131" s="57"/>
      <c r="FC1131" s="57"/>
      <c r="FD1131" s="57"/>
      <c r="FE1131" s="57"/>
      <c r="FF1131" s="57"/>
      <c r="FG1131" s="92"/>
      <c r="FH1131" s="92"/>
      <c r="FI1131" s="92"/>
      <c r="FJ1131" s="92"/>
      <c r="FK1131" s="92"/>
      <c r="FL1131" s="92"/>
      <c r="FM1131" s="92"/>
      <c r="FN1131" s="92"/>
      <c r="FO1131" s="92"/>
    </row>
    <row r="1132" s="58" customFormat="1" ht="15" spans="1:171">
      <c r="A1132" s="81">
        <v>21703</v>
      </c>
      <c r="B1132" s="82" t="s">
        <v>959</v>
      </c>
      <c r="C1132" s="83">
        <f>SUM(C1133:C1137)</f>
        <v>25</v>
      </c>
      <c r="D1132" s="83">
        <f>SUM(D1133:D1137)</f>
        <v>10</v>
      </c>
      <c r="E1132" s="84">
        <f>SUM(D1132/C1132)</f>
        <v>0.4</v>
      </c>
      <c r="F1132" s="57"/>
      <c r="G1132" s="57"/>
      <c r="H1132" s="57"/>
      <c r="I1132" s="57"/>
      <c r="J1132" s="57"/>
      <c r="K1132" s="57"/>
      <c r="L1132" s="57"/>
      <c r="M1132" s="57"/>
      <c r="N1132" s="57"/>
      <c r="O1132" s="57"/>
      <c r="P1132" s="57"/>
      <c r="Q1132" s="57"/>
      <c r="R1132" s="57"/>
      <c r="S1132" s="57"/>
      <c r="T1132" s="57"/>
      <c r="U1132" s="57"/>
      <c r="V1132" s="57"/>
      <c r="W1132" s="57"/>
      <c r="X1132" s="57"/>
      <c r="Y1132" s="57"/>
      <c r="Z1132" s="57"/>
      <c r="AA1132" s="57"/>
      <c r="AB1132" s="57"/>
      <c r="AC1132" s="57"/>
      <c r="AD1132" s="57"/>
      <c r="AE1132" s="57"/>
      <c r="AF1132" s="57"/>
      <c r="AG1132" s="57"/>
      <c r="AH1132" s="57"/>
      <c r="AI1132" s="57"/>
      <c r="AJ1132" s="57"/>
      <c r="AK1132" s="57"/>
      <c r="AL1132" s="57"/>
      <c r="AM1132" s="57"/>
      <c r="AN1132" s="57"/>
      <c r="AO1132" s="57"/>
      <c r="AP1132" s="57"/>
      <c r="AQ1132" s="57"/>
      <c r="AR1132" s="57"/>
      <c r="AS1132" s="57"/>
      <c r="AT1132" s="57"/>
      <c r="AU1132" s="57"/>
      <c r="AV1132" s="57"/>
      <c r="AW1132" s="57"/>
      <c r="AX1132" s="57"/>
      <c r="AY1132" s="57"/>
      <c r="AZ1132" s="57"/>
      <c r="BA1132" s="57"/>
      <c r="BB1132" s="57"/>
      <c r="BC1132" s="57"/>
      <c r="BD1132" s="57"/>
      <c r="BE1132" s="57"/>
      <c r="BF1132" s="57"/>
      <c r="BG1132" s="57"/>
      <c r="BH1132" s="57"/>
      <c r="BI1132" s="57"/>
      <c r="BJ1132" s="57"/>
      <c r="BK1132" s="57"/>
      <c r="BL1132" s="57"/>
      <c r="BM1132" s="57"/>
      <c r="BN1132" s="57"/>
      <c r="BO1132" s="57"/>
      <c r="BP1132" s="57"/>
      <c r="BQ1132" s="57"/>
      <c r="BR1132" s="57"/>
      <c r="BS1132" s="57"/>
      <c r="BT1132" s="57"/>
      <c r="BU1132" s="57"/>
      <c r="BV1132" s="57"/>
      <c r="BW1132" s="57"/>
      <c r="BX1132" s="57"/>
      <c r="BY1132" s="57"/>
      <c r="BZ1132" s="57"/>
      <c r="CA1132" s="57"/>
      <c r="CB1132" s="57"/>
      <c r="CC1132" s="57"/>
      <c r="CD1132" s="57"/>
      <c r="CE1132" s="57"/>
      <c r="CF1132" s="57"/>
      <c r="CG1132" s="57"/>
      <c r="CH1132" s="57"/>
      <c r="CI1132" s="57"/>
      <c r="CJ1132" s="57"/>
      <c r="CK1132" s="57"/>
      <c r="CL1132" s="57"/>
      <c r="CM1132" s="57"/>
      <c r="CN1132" s="57"/>
      <c r="CO1132" s="57"/>
      <c r="CP1132" s="57"/>
      <c r="CQ1132" s="57"/>
      <c r="CR1132" s="57"/>
      <c r="CS1132" s="57"/>
      <c r="CT1132" s="57"/>
      <c r="CU1132" s="57"/>
      <c r="CV1132" s="57"/>
      <c r="CW1132" s="57"/>
      <c r="CX1132" s="57"/>
      <c r="CY1132" s="57"/>
      <c r="CZ1132" s="57"/>
      <c r="DA1132" s="57"/>
      <c r="DB1132" s="57"/>
      <c r="DC1132" s="57"/>
      <c r="DD1132" s="57"/>
      <c r="DE1132" s="57"/>
      <c r="DF1132" s="57"/>
      <c r="DG1132" s="57"/>
      <c r="DH1132" s="57"/>
      <c r="DI1132" s="57"/>
      <c r="DJ1132" s="57"/>
      <c r="DK1132" s="57"/>
      <c r="DL1132" s="57"/>
      <c r="DM1132" s="57"/>
      <c r="DN1132" s="57"/>
      <c r="DO1132" s="57"/>
      <c r="DP1132" s="57"/>
      <c r="DQ1132" s="57"/>
      <c r="DR1132" s="57"/>
      <c r="DS1132" s="57"/>
      <c r="DT1132" s="57"/>
      <c r="DU1132" s="57"/>
      <c r="DV1132" s="57"/>
      <c r="DW1132" s="57"/>
      <c r="DX1132" s="57"/>
      <c r="DY1132" s="57"/>
      <c r="DZ1132" s="57"/>
      <c r="EA1132" s="57"/>
      <c r="EB1132" s="57"/>
      <c r="EC1132" s="57"/>
      <c r="ED1132" s="57"/>
      <c r="EE1132" s="57"/>
      <c r="EF1132" s="57"/>
      <c r="EG1132" s="57"/>
      <c r="EH1132" s="57"/>
      <c r="EI1132" s="57"/>
      <c r="EJ1132" s="57"/>
      <c r="EK1132" s="57"/>
      <c r="EL1132" s="57"/>
      <c r="EM1132" s="57"/>
      <c r="EN1132" s="57"/>
      <c r="EO1132" s="57"/>
      <c r="EP1132" s="57"/>
      <c r="EQ1132" s="57"/>
      <c r="ER1132" s="57"/>
      <c r="ES1132" s="57"/>
      <c r="ET1132" s="57"/>
      <c r="EU1132" s="57"/>
      <c r="EV1132" s="57"/>
      <c r="EW1132" s="57"/>
      <c r="EX1132" s="57"/>
      <c r="EY1132" s="57"/>
      <c r="EZ1132" s="57"/>
      <c r="FA1132" s="57"/>
      <c r="FB1132" s="57"/>
      <c r="FC1132" s="57"/>
      <c r="FD1132" s="57"/>
      <c r="FE1132" s="57"/>
      <c r="FF1132" s="57"/>
      <c r="FG1132" s="92"/>
      <c r="FH1132" s="92"/>
      <c r="FI1132" s="92"/>
      <c r="FJ1132" s="92"/>
      <c r="FK1132" s="92"/>
      <c r="FL1132" s="92"/>
      <c r="FM1132" s="92"/>
      <c r="FN1132" s="92"/>
      <c r="FO1132" s="92"/>
    </row>
    <row r="1133" s="58" customFormat="1" ht="15" spans="1:171">
      <c r="A1133" s="85">
        <v>2170301</v>
      </c>
      <c r="B1133" s="106" t="s">
        <v>960</v>
      </c>
      <c r="C1133" s="87">
        <v>0</v>
      </c>
      <c r="D1133" s="87">
        <v>0</v>
      </c>
      <c r="E1133" s="88"/>
      <c r="F1133" s="57"/>
      <c r="G1133" s="57"/>
      <c r="H1133" s="57"/>
      <c r="I1133" s="57"/>
      <c r="J1133" s="57"/>
      <c r="K1133" s="57"/>
      <c r="L1133" s="57"/>
      <c r="M1133" s="57"/>
      <c r="N1133" s="57"/>
      <c r="O1133" s="57"/>
      <c r="P1133" s="57"/>
      <c r="Q1133" s="57"/>
      <c r="R1133" s="57"/>
      <c r="S1133" s="57"/>
      <c r="T1133" s="57"/>
      <c r="U1133" s="57"/>
      <c r="V1133" s="57"/>
      <c r="W1133" s="57"/>
      <c r="X1133" s="57"/>
      <c r="Y1133" s="57"/>
      <c r="Z1133" s="57"/>
      <c r="AA1133" s="57"/>
      <c r="AB1133" s="57"/>
      <c r="AC1133" s="57"/>
      <c r="AD1133" s="57"/>
      <c r="AE1133" s="57"/>
      <c r="AF1133" s="57"/>
      <c r="AG1133" s="57"/>
      <c r="AH1133" s="57"/>
      <c r="AI1133" s="57"/>
      <c r="AJ1133" s="57"/>
      <c r="AK1133" s="57"/>
      <c r="AL1133" s="57"/>
      <c r="AM1133" s="57"/>
      <c r="AN1133" s="57"/>
      <c r="AO1133" s="57"/>
      <c r="AP1133" s="57"/>
      <c r="AQ1133" s="57"/>
      <c r="AR1133" s="57"/>
      <c r="AS1133" s="57"/>
      <c r="AT1133" s="57"/>
      <c r="AU1133" s="57"/>
      <c r="AV1133" s="57"/>
      <c r="AW1133" s="57"/>
      <c r="AX1133" s="57"/>
      <c r="AY1133" s="57"/>
      <c r="AZ1133" s="57"/>
      <c r="BA1133" s="57"/>
      <c r="BB1133" s="57"/>
      <c r="BC1133" s="57"/>
      <c r="BD1133" s="57"/>
      <c r="BE1133" s="57"/>
      <c r="BF1133" s="57"/>
      <c r="BG1133" s="57"/>
      <c r="BH1133" s="57"/>
      <c r="BI1133" s="57"/>
      <c r="BJ1133" s="57"/>
      <c r="BK1133" s="57"/>
      <c r="BL1133" s="57"/>
      <c r="BM1133" s="57"/>
      <c r="BN1133" s="57"/>
      <c r="BO1133" s="57"/>
      <c r="BP1133" s="57"/>
      <c r="BQ1133" s="57"/>
      <c r="BR1133" s="57"/>
      <c r="BS1133" s="57"/>
      <c r="BT1133" s="57"/>
      <c r="BU1133" s="57"/>
      <c r="BV1133" s="57"/>
      <c r="BW1133" s="57"/>
      <c r="BX1133" s="57"/>
      <c r="BY1133" s="57"/>
      <c r="BZ1133" s="57"/>
      <c r="CA1133" s="57"/>
      <c r="CB1133" s="57"/>
      <c r="CC1133" s="57"/>
      <c r="CD1133" s="57"/>
      <c r="CE1133" s="57"/>
      <c r="CF1133" s="57"/>
      <c r="CG1133" s="57"/>
      <c r="CH1133" s="57"/>
      <c r="CI1133" s="57"/>
      <c r="CJ1133" s="57"/>
      <c r="CK1133" s="57"/>
      <c r="CL1133" s="57"/>
      <c r="CM1133" s="57"/>
      <c r="CN1133" s="57"/>
      <c r="CO1133" s="57"/>
      <c r="CP1133" s="57"/>
      <c r="CQ1133" s="57"/>
      <c r="CR1133" s="57"/>
      <c r="CS1133" s="57"/>
      <c r="CT1133" s="57"/>
      <c r="CU1133" s="57"/>
      <c r="CV1133" s="57"/>
      <c r="CW1133" s="57"/>
      <c r="CX1133" s="57"/>
      <c r="CY1133" s="57"/>
      <c r="CZ1133" s="57"/>
      <c r="DA1133" s="57"/>
      <c r="DB1133" s="57"/>
      <c r="DC1133" s="57"/>
      <c r="DD1133" s="57"/>
      <c r="DE1133" s="57"/>
      <c r="DF1133" s="57"/>
      <c r="DG1133" s="57"/>
      <c r="DH1133" s="57"/>
      <c r="DI1133" s="57"/>
      <c r="DJ1133" s="57"/>
      <c r="DK1133" s="57"/>
      <c r="DL1133" s="57"/>
      <c r="DM1133" s="57"/>
      <c r="DN1133" s="57"/>
      <c r="DO1133" s="57"/>
      <c r="DP1133" s="57"/>
      <c r="DQ1133" s="57"/>
      <c r="DR1133" s="57"/>
      <c r="DS1133" s="57"/>
      <c r="DT1133" s="57"/>
      <c r="DU1133" s="57"/>
      <c r="DV1133" s="57"/>
      <c r="DW1133" s="57"/>
      <c r="DX1133" s="57"/>
      <c r="DY1133" s="57"/>
      <c r="DZ1133" s="57"/>
      <c r="EA1133" s="57"/>
      <c r="EB1133" s="57"/>
      <c r="EC1133" s="57"/>
      <c r="ED1133" s="57"/>
      <c r="EE1133" s="57"/>
      <c r="EF1133" s="57"/>
      <c r="EG1133" s="57"/>
      <c r="EH1133" s="57"/>
      <c r="EI1133" s="57"/>
      <c r="EJ1133" s="57"/>
      <c r="EK1133" s="57"/>
      <c r="EL1133" s="57"/>
      <c r="EM1133" s="57"/>
      <c r="EN1133" s="57"/>
      <c r="EO1133" s="57"/>
      <c r="EP1133" s="57"/>
      <c r="EQ1133" s="57"/>
      <c r="ER1133" s="57"/>
      <c r="ES1133" s="57"/>
      <c r="ET1133" s="57"/>
      <c r="EU1133" s="57"/>
      <c r="EV1133" s="57"/>
      <c r="EW1133" s="57"/>
      <c r="EX1133" s="57"/>
      <c r="EY1133" s="57"/>
      <c r="EZ1133" s="57"/>
      <c r="FA1133" s="57"/>
      <c r="FB1133" s="57"/>
      <c r="FC1133" s="57"/>
      <c r="FD1133" s="57"/>
      <c r="FE1133" s="57"/>
      <c r="FF1133" s="57"/>
      <c r="FG1133" s="92"/>
      <c r="FH1133" s="92"/>
      <c r="FI1133" s="92"/>
      <c r="FJ1133" s="92"/>
      <c r="FK1133" s="92"/>
      <c r="FL1133" s="92"/>
      <c r="FM1133" s="92"/>
      <c r="FN1133" s="92"/>
      <c r="FO1133" s="92"/>
    </row>
    <row r="1134" s="58" customFormat="1" ht="15" spans="1:171">
      <c r="A1134" s="85">
        <v>2170302</v>
      </c>
      <c r="B1134" s="106" t="s">
        <v>961</v>
      </c>
      <c r="C1134" s="87">
        <v>0</v>
      </c>
      <c r="D1134" s="87">
        <v>0</v>
      </c>
      <c r="E1134" s="88"/>
      <c r="F1134" s="57"/>
      <c r="G1134" s="57"/>
      <c r="H1134" s="57"/>
      <c r="I1134" s="57"/>
      <c r="J1134" s="57"/>
      <c r="K1134" s="57"/>
      <c r="L1134" s="57"/>
      <c r="M1134" s="57"/>
      <c r="N1134" s="57"/>
      <c r="O1134" s="57"/>
      <c r="P1134" s="57"/>
      <c r="Q1134" s="57"/>
      <c r="R1134" s="57"/>
      <c r="S1134" s="57"/>
      <c r="T1134" s="57"/>
      <c r="U1134" s="57"/>
      <c r="V1134" s="57"/>
      <c r="W1134" s="57"/>
      <c r="X1134" s="57"/>
      <c r="Y1134" s="57"/>
      <c r="Z1134" s="57"/>
      <c r="AA1134" s="57"/>
      <c r="AB1134" s="57"/>
      <c r="AC1134" s="57"/>
      <c r="AD1134" s="57"/>
      <c r="AE1134" s="57"/>
      <c r="AF1134" s="57"/>
      <c r="AG1134" s="57"/>
      <c r="AH1134" s="57"/>
      <c r="AI1134" s="57"/>
      <c r="AJ1134" s="57"/>
      <c r="AK1134" s="57"/>
      <c r="AL1134" s="57"/>
      <c r="AM1134" s="57"/>
      <c r="AN1134" s="57"/>
      <c r="AO1134" s="57"/>
      <c r="AP1134" s="57"/>
      <c r="AQ1134" s="57"/>
      <c r="AR1134" s="57"/>
      <c r="AS1134" s="57"/>
      <c r="AT1134" s="57"/>
      <c r="AU1134" s="57"/>
      <c r="AV1134" s="57"/>
      <c r="AW1134" s="57"/>
      <c r="AX1134" s="57"/>
      <c r="AY1134" s="57"/>
      <c r="AZ1134" s="57"/>
      <c r="BA1134" s="57"/>
      <c r="BB1134" s="57"/>
      <c r="BC1134" s="57"/>
      <c r="BD1134" s="57"/>
      <c r="BE1134" s="57"/>
      <c r="BF1134" s="57"/>
      <c r="BG1134" s="57"/>
      <c r="BH1134" s="57"/>
      <c r="BI1134" s="57"/>
      <c r="BJ1134" s="57"/>
      <c r="BK1134" s="57"/>
      <c r="BL1134" s="57"/>
      <c r="BM1134" s="57"/>
      <c r="BN1134" s="57"/>
      <c r="BO1134" s="57"/>
      <c r="BP1134" s="57"/>
      <c r="BQ1134" s="57"/>
      <c r="BR1134" s="57"/>
      <c r="BS1134" s="57"/>
      <c r="BT1134" s="57"/>
      <c r="BU1134" s="57"/>
      <c r="BV1134" s="57"/>
      <c r="BW1134" s="57"/>
      <c r="BX1134" s="57"/>
      <c r="BY1134" s="57"/>
      <c r="BZ1134" s="57"/>
      <c r="CA1134" s="57"/>
      <c r="CB1134" s="57"/>
      <c r="CC1134" s="57"/>
      <c r="CD1134" s="57"/>
      <c r="CE1134" s="57"/>
      <c r="CF1134" s="57"/>
      <c r="CG1134" s="57"/>
      <c r="CH1134" s="57"/>
      <c r="CI1134" s="57"/>
      <c r="CJ1134" s="57"/>
      <c r="CK1134" s="57"/>
      <c r="CL1134" s="57"/>
      <c r="CM1134" s="57"/>
      <c r="CN1134" s="57"/>
      <c r="CO1134" s="57"/>
      <c r="CP1134" s="57"/>
      <c r="CQ1134" s="57"/>
      <c r="CR1134" s="57"/>
      <c r="CS1134" s="57"/>
      <c r="CT1134" s="57"/>
      <c r="CU1134" s="57"/>
      <c r="CV1134" s="57"/>
      <c r="CW1134" s="57"/>
      <c r="CX1134" s="57"/>
      <c r="CY1134" s="57"/>
      <c r="CZ1134" s="57"/>
      <c r="DA1134" s="57"/>
      <c r="DB1134" s="57"/>
      <c r="DC1134" s="57"/>
      <c r="DD1134" s="57"/>
      <c r="DE1134" s="57"/>
      <c r="DF1134" s="57"/>
      <c r="DG1134" s="57"/>
      <c r="DH1134" s="57"/>
      <c r="DI1134" s="57"/>
      <c r="DJ1134" s="57"/>
      <c r="DK1134" s="57"/>
      <c r="DL1134" s="57"/>
      <c r="DM1134" s="57"/>
      <c r="DN1134" s="57"/>
      <c r="DO1134" s="57"/>
      <c r="DP1134" s="57"/>
      <c r="DQ1134" s="57"/>
      <c r="DR1134" s="57"/>
      <c r="DS1134" s="57"/>
      <c r="DT1134" s="57"/>
      <c r="DU1134" s="57"/>
      <c r="DV1134" s="57"/>
      <c r="DW1134" s="57"/>
      <c r="DX1134" s="57"/>
      <c r="DY1134" s="57"/>
      <c r="DZ1134" s="57"/>
      <c r="EA1134" s="57"/>
      <c r="EB1134" s="57"/>
      <c r="EC1134" s="57"/>
      <c r="ED1134" s="57"/>
      <c r="EE1134" s="57"/>
      <c r="EF1134" s="57"/>
      <c r="EG1134" s="57"/>
      <c r="EH1134" s="57"/>
      <c r="EI1134" s="57"/>
      <c r="EJ1134" s="57"/>
      <c r="EK1134" s="57"/>
      <c r="EL1134" s="57"/>
      <c r="EM1134" s="57"/>
      <c r="EN1134" s="57"/>
      <c r="EO1134" s="57"/>
      <c r="EP1134" s="57"/>
      <c r="EQ1134" s="57"/>
      <c r="ER1134" s="57"/>
      <c r="ES1134" s="57"/>
      <c r="ET1134" s="57"/>
      <c r="EU1134" s="57"/>
      <c r="EV1134" s="57"/>
      <c r="EW1134" s="57"/>
      <c r="EX1134" s="57"/>
      <c r="EY1134" s="57"/>
      <c r="EZ1134" s="57"/>
      <c r="FA1134" s="57"/>
      <c r="FB1134" s="57"/>
      <c r="FC1134" s="57"/>
      <c r="FD1134" s="57"/>
      <c r="FE1134" s="57"/>
      <c r="FF1134" s="57"/>
      <c r="FG1134" s="92"/>
      <c r="FH1134" s="92"/>
      <c r="FI1134" s="92"/>
      <c r="FJ1134" s="92"/>
      <c r="FK1134" s="92"/>
      <c r="FL1134" s="92"/>
      <c r="FM1134" s="92"/>
      <c r="FN1134" s="92"/>
      <c r="FO1134" s="92"/>
    </row>
    <row r="1135" s="58" customFormat="1" ht="15" spans="1:171">
      <c r="A1135" s="85">
        <v>2170303</v>
      </c>
      <c r="B1135" s="106" t="s">
        <v>962</v>
      </c>
      <c r="C1135" s="87">
        <v>0</v>
      </c>
      <c r="D1135" s="87">
        <v>0</v>
      </c>
      <c r="E1135" s="88"/>
      <c r="F1135" s="57"/>
      <c r="G1135" s="57"/>
      <c r="H1135" s="57"/>
      <c r="I1135" s="57"/>
      <c r="J1135" s="57"/>
      <c r="K1135" s="57"/>
      <c r="L1135" s="57"/>
      <c r="M1135" s="57"/>
      <c r="N1135" s="57"/>
      <c r="O1135" s="57"/>
      <c r="P1135" s="57"/>
      <c r="Q1135" s="57"/>
      <c r="R1135" s="57"/>
      <c r="S1135" s="57"/>
      <c r="T1135" s="57"/>
      <c r="U1135" s="57"/>
      <c r="V1135" s="57"/>
      <c r="W1135" s="57"/>
      <c r="X1135" s="57"/>
      <c r="Y1135" s="57"/>
      <c r="Z1135" s="57"/>
      <c r="AA1135" s="57"/>
      <c r="AB1135" s="57"/>
      <c r="AC1135" s="57"/>
      <c r="AD1135" s="57"/>
      <c r="AE1135" s="57"/>
      <c r="AF1135" s="57"/>
      <c r="AG1135" s="57"/>
      <c r="AH1135" s="57"/>
      <c r="AI1135" s="57"/>
      <c r="AJ1135" s="57"/>
      <c r="AK1135" s="57"/>
      <c r="AL1135" s="57"/>
      <c r="AM1135" s="57"/>
      <c r="AN1135" s="57"/>
      <c r="AO1135" s="57"/>
      <c r="AP1135" s="57"/>
      <c r="AQ1135" s="57"/>
      <c r="AR1135" s="57"/>
      <c r="AS1135" s="57"/>
      <c r="AT1135" s="57"/>
      <c r="AU1135" s="57"/>
      <c r="AV1135" s="57"/>
      <c r="AW1135" s="57"/>
      <c r="AX1135" s="57"/>
      <c r="AY1135" s="57"/>
      <c r="AZ1135" s="57"/>
      <c r="BA1135" s="57"/>
      <c r="BB1135" s="57"/>
      <c r="BC1135" s="57"/>
      <c r="BD1135" s="57"/>
      <c r="BE1135" s="57"/>
      <c r="BF1135" s="57"/>
      <c r="BG1135" s="57"/>
      <c r="BH1135" s="57"/>
      <c r="BI1135" s="57"/>
      <c r="BJ1135" s="57"/>
      <c r="BK1135" s="57"/>
      <c r="BL1135" s="57"/>
      <c r="BM1135" s="57"/>
      <c r="BN1135" s="57"/>
      <c r="BO1135" s="57"/>
      <c r="BP1135" s="57"/>
      <c r="BQ1135" s="57"/>
      <c r="BR1135" s="57"/>
      <c r="BS1135" s="57"/>
      <c r="BT1135" s="57"/>
      <c r="BU1135" s="57"/>
      <c r="BV1135" s="57"/>
      <c r="BW1135" s="57"/>
      <c r="BX1135" s="57"/>
      <c r="BY1135" s="57"/>
      <c r="BZ1135" s="57"/>
      <c r="CA1135" s="57"/>
      <c r="CB1135" s="57"/>
      <c r="CC1135" s="57"/>
      <c r="CD1135" s="57"/>
      <c r="CE1135" s="57"/>
      <c r="CF1135" s="57"/>
      <c r="CG1135" s="57"/>
      <c r="CH1135" s="57"/>
      <c r="CI1135" s="57"/>
      <c r="CJ1135" s="57"/>
      <c r="CK1135" s="57"/>
      <c r="CL1135" s="57"/>
      <c r="CM1135" s="57"/>
      <c r="CN1135" s="57"/>
      <c r="CO1135" s="57"/>
      <c r="CP1135" s="57"/>
      <c r="CQ1135" s="57"/>
      <c r="CR1135" s="57"/>
      <c r="CS1135" s="57"/>
      <c r="CT1135" s="57"/>
      <c r="CU1135" s="57"/>
      <c r="CV1135" s="57"/>
      <c r="CW1135" s="57"/>
      <c r="CX1135" s="57"/>
      <c r="CY1135" s="57"/>
      <c r="CZ1135" s="57"/>
      <c r="DA1135" s="57"/>
      <c r="DB1135" s="57"/>
      <c r="DC1135" s="57"/>
      <c r="DD1135" s="57"/>
      <c r="DE1135" s="57"/>
      <c r="DF1135" s="57"/>
      <c r="DG1135" s="57"/>
      <c r="DH1135" s="57"/>
      <c r="DI1135" s="57"/>
      <c r="DJ1135" s="57"/>
      <c r="DK1135" s="57"/>
      <c r="DL1135" s="57"/>
      <c r="DM1135" s="57"/>
      <c r="DN1135" s="57"/>
      <c r="DO1135" s="57"/>
      <c r="DP1135" s="57"/>
      <c r="DQ1135" s="57"/>
      <c r="DR1135" s="57"/>
      <c r="DS1135" s="57"/>
      <c r="DT1135" s="57"/>
      <c r="DU1135" s="57"/>
      <c r="DV1135" s="57"/>
      <c r="DW1135" s="57"/>
      <c r="DX1135" s="57"/>
      <c r="DY1135" s="57"/>
      <c r="DZ1135" s="57"/>
      <c r="EA1135" s="57"/>
      <c r="EB1135" s="57"/>
      <c r="EC1135" s="57"/>
      <c r="ED1135" s="57"/>
      <c r="EE1135" s="57"/>
      <c r="EF1135" s="57"/>
      <c r="EG1135" s="57"/>
      <c r="EH1135" s="57"/>
      <c r="EI1135" s="57"/>
      <c r="EJ1135" s="57"/>
      <c r="EK1135" s="57"/>
      <c r="EL1135" s="57"/>
      <c r="EM1135" s="57"/>
      <c r="EN1135" s="57"/>
      <c r="EO1135" s="57"/>
      <c r="EP1135" s="57"/>
      <c r="EQ1135" s="57"/>
      <c r="ER1135" s="57"/>
      <c r="ES1135" s="57"/>
      <c r="ET1135" s="57"/>
      <c r="EU1135" s="57"/>
      <c r="EV1135" s="57"/>
      <c r="EW1135" s="57"/>
      <c r="EX1135" s="57"/>
      <c r="EY1135" s="57"/>
      <c r="EZ1135" s="57"/>
      <c r="FA1135" s="57"/>
      <c r="FB1135" s="57"/>
      <c r="FC1135" s="57"/>
      <c r="FD1135" s="57"/>
      <c r="FE1135" s="57"/>
      <c r="FF1135" s="57"/>
      <c r="FG1135" s="92"/>
      <c r="FH1135" s="92"/>
      <c r="FI1135" s="92"/>
      <c r="FJ1135" s="92"/>
      <c r="FK1135" s="92"/>
      <c r="FL1135" s="92"/>
      <c r="FM1135" s="92"/>
      <c r="FN1135" s="92"/>
      <c r="FO1135" s="92"/>
    </row>
    <row r="1136" s="58" customFormat="1" ht="15" spans="1:171">
      <c r="A1136" s="85">
        <v>2170304</v>
      </c>
      <c r="B1136" s="106" t="s">
        <v>963</v>
      </c>
      <c r="C1136" s="87">
        <v>0</v>
      </c>
      <c r="D1136" s="87">
        <v>0</v>
      </c>
      <c r="E1136" s="88"/>
      <c r="F1136" s="57"/>
      <c r="G1136" s="57"/>
      <c r="H1136" s="57"/>
      <c r="I1136" s="57"/>
      <c r="J1136" s="57"/>
      <c r="K1136" s="57"/>
      <c r="L1136" s="57"/>
      <c r="M1136" s="57"/>
      <c r="N1136" s="57"/>
      <c r="O1136" s="57"/>
      <c r="P1136" s="57"/>
      <c r="Q1136" s="57"/>
      <c r="R1136" s="57"/>
      <c r="S1136" s="57"/>
      <c r="T1136" s="57"/>
      <c r="U1136" s="57"/>
      <c r="V1136" s="57"/>
      <c r="W1136" s="57"/>
      <c r="X1136" s="57"/>
      <c r="Y1136" s="57"/>
      <c r="Z1136" s="57"/>
      <c r="AA1136" s="57"/>
      <c r="AB1136" s="57"/>
      <c r="AC1136" s="57"/>
      <c r="AD1136" s="57"/>
      <c r="AE1136" s="57"/>
      <c r="AF1136" s="57"/>
      <c r="AG1136" s="57"/>
      <c r="AH1136" s="57"/>
      <c r="AI1136" s="57"/>
      <c r="AJ1136" s="57"/>
      <c r="AK1136" s="57"/>
      <c r="AL1136" s="57"/>
      <c r="AM1136" s="57"/>
      <c r="AN1136" s="57"/>
      <c r="AO1136" s="57"/>
      <c r="AP1136" s="57"/>
      <c r="AQ1136" s="57"/>
      <c r="AR1136" s="57"/>
      <c r="AS1136" s="57"/>
      <c r="AT1136" s="57"/>
      <c r="AU1136" s="57"/>
      <c r="AV1136" s="57"/>
      <c r="AW1136" s="57"/>
      <c r="AX1136" s="57"/>
      <c r="AY1136" s="57"/>
      <c r="AZ1136" s="57"/>
      <c r="BA1136" s="57"/>
      <c r="BB1136" s="57"/>
      <c r="BC1136" s="57"/>
      <c r="BD1136" s="57"/>
      <c r="BE1136" s="57"/>
      <c r="BF1136" s="57"/>
      <c r="BG1136" s="57"/>
      <c r="BH1136" s="57"/>
      <c r="BI1136" s="57"/>
      <c r="BJ1136" s="57"/>
      <c r="BK1136" s="57"/>
      <c r="BL1136" s="57"/>
      <c r="BM1136" s="57"/>
      <c r="BN1136" s="57"/>
      <c r="BO1136" s="57"/>
      <c r="BP1136" s="57"/>
      <c r="BQ1136" s="57"/>
      <c r="BR1136" s="57"/>
      <c r="BS1136" s="57"/>
      <c r="BT1136" s="57"/>
      <c r="BU1136" s="57"/>
      <c r="BV1136" s="57"/>
      <c r="BW1136" s="57"/>
      <c r="BX1136" s="57"/>
      <c r="BY1136" s="57"/>
      <c r="BZ1136" s="57"/>
      <c r="CA1136" s="57"/>
      <c r="CB1136" s="57"/>
      <c r="CC1136" s="57"/>
      <c r="CD1136" s="57"/>
      <c r="CE1136" s="57"/>
      <c r="CF1136" s="57"/>
      <c r="CG1136" s="57"/>
      <c r="CH1136" s="57"/>
      <c r="CI1136" s="57"/>
      <c r="CJ1136" s="57"/>
      <c r="CK1136" s="57"/>
      <c r="CL1136" s="57"/>
      <c r="CM1136" s="57"/>
      <c r="CN1136" s="57"/>
      <c r="CO1136" s="57"/>
      <c r="CP1136" s="57"/>
      <c r="CQ1136" s="57"/>
      <c r="CR1136" s="57"/>
      <c r="CS1136" s="57"/>
      <c r="CT1136" s="57"/>
      <c r="CU1136" s="57"/>
      <c r="CV1136" s="57"/>
      <c r="CW1136" s="57"/>
      <c r="CX1136" s="57"/>
      <c r="CY1136" s="57"/>
      <c r="CZ1136" s="57"/>
      <c r="DA1136" s="57"/>
      <c r="DB1136" s="57"/>
      <c r="DC1136" s="57"/>
      <c r="DD1136" s="57"/>
      <c r="DE1136" s="57"/>
      <c r="DF1136" s="57"/>
      <c r="DG1136" s="57"/>
      <c r="DH1136" s="57"/>
      <c r="DI1136" s="57"/>
      <c r="DJ1136" s="57"/>
      <c r="DK1136" s="57"/>
      <c r="DL1136" s="57"/>
      <c r="DM1136" s="57"/>
      <c r="DN1136" s="57"/>
      <c r="DO1136" s="57"/>
      <c r="DP1136" s="57"/>
      <c r="DQ1136" s="57"/>
      <c r="DR1136" s="57"/>
      <c r="DS1136" s="57"/>
      <c r="DT1136" s="57"/>
      <c r="DU1136" s="57"/>
      <c r="DV1136" s="57"/>
      <c r="DW1136" s="57"/>
      <c r="DX1136" s="57"/>
      <c r="DY1136" s="57"/>
      <c r="DZ1136" s="57"/>
      <c r="EA1136" s="57"/>
      <c r="EB1136" s="57"/>
      <c r="EC1136" s="57"/>
      <c r="ED1136" s="57"/>
      <c r="EE1136" s="57"/>
      <c r="EF1136" s="57"/>
      <c r="EG1136" s="57"/>
      <c r="EH1136" s="57"/>
      <c r="EI1136" s="57"/>
      <c r="EJ1136" s="57"/>
      <c r="EK1136" s="57"/>
      <c r="EL1136" s="57"/>
      <c r="EM1136" s="57"/>
      <c r="EN1136" s="57"/>
      <c r="EO1136" s="57"/>
      <c r="EP1136" s="57"/>
      <c r="EQ1136" s="57"/>
      <c r="ER1136" s="57"/>
      <c r="ES1136" s="57"/>
      <c r="ET1136" s="57"/>
      <c r="EU1136" s="57"/>
      <c r="EV1136" s="57"/>
      <c r="EW1136" s="57"/>
      <c r="EX1136" s="57"/>
      <c r="EY1136" s="57"/>
      <c r="EZ1136" s="57"/>
      <c r="FA1136" s="57"/>
      <c r="FB1136" s="57"/>
      <c r="FC1136" s="57"/>
      <c r="FD1136" s="57"/>
      <c r="FE1136" s="57"/>
      <c r="FF1136" s="57"/>
      <c r="FG1136" s="92"/>
      <c r="FH1136" s="92"/>
      <c r="FI1136" s="92"/>
      <c r="FJ1136" s="92"/>
      <c r="FK1136" s="92"/>
      <c r="FL1136" s="92"/>
      <c r="FM1136" s="92"/>
      <c r="FN1136" s="92"/>
      <c r="FO1136" s="92"/>
    </row>
    <row r="1137" s="58" customFormat="1" ht="15" spans="1:171">
      <c r="A1137" s="85">
        <v>2170399</v>
      </c>
      <c r="B1137" s="106" t="s">
        <v>964</v>
      </c>
      <c r="C1137" s="87">
        <v>25</v>
      </c>
      <c r="D1137" s="87">
        <v>10</v>
      </c>
      <c r="E1137" s="88">
        <f t="shared" ref="E1137:E1142" si="84">SUM(D1137/C1137)</f>
        <v>0.4</v>
      </c>
      <c r="F1137" s="57"/>
      <c r="G1137" s="57"/>
      <c r="H1137" s="57"/>
      <c r="I1137" s="57"/>
      <c r="J1137" s="57"/>
      <c r="K1137" s="57"/>
      <c r="L1137" s="57"/>
      <c r="M1137" s="57"/>
      <c r="N1137" s="57"/>
      <c r="O1137" s="57"/>
      <c r="P1137" s="57"/>
      <c r="Q1137" s="57"/>
      <c r="R1137" s="57"/>
      <c r="S1137" s="57"/>
      <c r="T1137" s="57"/>
      <c r="U1137" s="57"/>
      <c r="V1137" s="57"/>
      <c r="W1137" s="57"/>
      <c r="X1137" s="57"/>
      <c r="Y1137" s="57"/>
      <c r="Z1137" s="57"/>
      <c r="AA1137" s="57"/>
      <c r="AB1137" s="57"/>
      <c r="AC1137" s="57"/>
      <c r="AD1137" s="57"/>
      <c r="AE1137" s="57"/>
      <c r="AF1137" s="57"/>
      <c r="AG1137" s="57"/>
      <c r="AH1137" s="57"/>
      <c r="AI1137" s="57"/>
      <c r="AJ1137" s="57"/>
      <c r="AK1137" s="57"/>
      <c r="AL1137" s="57"/>
      <c r="AM1137" s="57"/>
      <c r="AN1137" s="57"/>
      <c r="AO1137" s="57"/>
      <c r="AP1137" s="57"/>
      <c r="AQ1137" s="57"/>
      <c r="AR1137" s="57"/>
      <c r="AS1137" s="57"/>
      <c r="AT1137" s="57"/>
      <c r="AU1137" s="57"/>
      <c r="AV1137" s="57"/>
      <c r="AW1137" s="57"/>
      <c r="AX1137" s="57"/>
      <c r="AY1137" s="57"/>
      <c r="AZ1137" s="57"/>
      <c r="BA1137" s="57"/>
      <c r="BB1137" s="57"/>
      <c r="BC1137" s="57"/>
      <c r="BD1137" s="57"/>
      <c r="BE1137" s="57"/>
      <c r="BF1137" s="57"/>
      <c r="BG1137" s="57"/>
      <c r="BH1137" s="57"/>
      <c r="BI1137" s="57"/>
      <c r="BJ1137" s="57"/>
      <c r="BK1137" s="57"/>
      <c r="BL1137" s="57"/>
      <c r="BM1137" s="57"/>
      <c r="BN1137" s="57"/>
      <c r="BO1137" s="57"/>
      <c r="BP1137" s="57"/>
      <c r="BQ1137" s="57"/>
      <c r="BR1137" s="57"/>
      <c r="BS1137" s="57"/>
      <c r="BT1137" s="57"/>
      <c r="BU1137" s="57"/>
      <c r="BV1137" s="57"/>
      <c r="BW1137" s="57"/>
      <c r="BX1137" s="57"/>
      <c r="BY1137" s="57"/>
      <c r="BZ1137" s="57"/>
      <c r="CA1137" s="57"/>
      <c r="CB1137" s="57"/>
      <c r="CC1137" s="57"/>
      <c r="CD1137" s="57"/>
      <c r="CE1137" s="57"/>
      <c r="CF1137" s="57"/>
      <c r="CG1137" s="57"/>
      <c r="CH1137" s="57"/>
      <c r="CI1137" s="57"/>
      <c r="CJ1137" s="57"/>
      <c r="CK1137" s="57"/>
      <c r="CL1137" s="57"/>
      <c r="CM1137" s="57"/>
      <c r="CN1137" s="57"/>
      <c r="CO1137" s="57"/>
      <c r="CP1137" s="57"/>
      <c r="CQ1137" s="57"/>
      <c r="CR1137" s="57"/>
      <c r="CS1137" s="57"/>
      <c r="CT1137" s="57"/>
      <c r="CU1137" s="57"/>
      <c r="CV1137" s="57"/>
      <c r="CW1137" s="57"/>
      <c r="CX1137" s="57"/>
      <c r="CY1137" s="57"/>
      <c r="CZ1137" s="57"/>
      <c r="DA1137" s="57"/>
      <c r="DB1137" s="57"/>
      <c r="DC1137" s="57"/>
      <c r="DD1137" s="57"/>
      <c r="DE1137" s="57"/>
      <c r="DF1137" s="57"/>
      <c r="DG1137" s="57"/>
      <c r="DH1137" s="57"/>
      <c r="DI1137" s="57"/>
      <c r="DJ1137" s="57"/>
      <c r="DK1137" s="57"/>
      <c r="DL1137" s="57"/>
      <c r="DM1137" s="57"/>
      <c r="DN1137" s="57"/>
      <c r="DO1137" s="57"/>
      <c r="DP1137" s="57"/>
      <c r="DQ1137" s="57"/>
      <c r="DR1137" s="57"/>
      <c r="DS1137" s="57"/>
      <c r="DT1137" s="57"/>
      <c r="DU1137" s="57"/>
      <c r="DV1137" s="57"/>
      <c r="DW1137" s="57"/>
      <c r="DX1137" s="57"/>
      <c r="DY1137" s="57"/>
      <c r="DZ1137" s="57"/>
      <c r="EA1137" s="57"/>
      <c r="EB1137" s="57"/>
      <c r="EC1137" s="57"/>
      <c r="ED1137" s="57"/>
      <c r="EE1137" s="57"/>
      <c r="EF1137" s="57"/>
      <c r="EG1137" s="57"/>
      <c r="EH1137" s="57"/>
      <c r="EI1137" s="57"/>
      <c r="EJ1137" s="57"/>
      <c r="EK1137" s="57"/>
      <c r="EL1137" s="57"/>
      <c r="EM1137" s="57"/>
      <c r="EN1137" s="57"/>
      <c r="EO1137" s="57"/>
      <c r="EP1137" s="57"/>
      <c r="EQ1137" s="57"/>
      <c r="ER1137" s="57"/>
      <c r="ES1137" s="57"/>
      <c r="ET1137" s="57"/>
      <c r="EU1137" s="57"/>
      <c r="EV1137" s="57"/>
      <c r="EW1137" s="57"/>
      <c r="EX1137" s="57"/>
      <c r="EY1137" s="57"/>
      <c r="EZ1137" s="57"/>
      <c r="FA1137" s="57"/>
      <c r="FB1137" s="57"/>
      <c r="FC1137" s="57"/>
      <c r="FD1137" s="57"/>
      <c r="FE1137" s="57"/>
      <c r="FF1137" s="57"/>
      <c r="FG1137" s="92"/>
      <c r="FH1137" s="92"/>
      <c r="FI1137" s="92"/>
      <c r="FJ1137" s="92"/>
      <c r="FK1137" s="92"/>
      <c r="FL1137" s="92"/>
      <c r="FM1137" s="92"/>
      <c r="FN1137" s="92"/>
      <c r="FO1137" s="92"/>
    </row>
    <row r="1138" s="58" customFormat="1" ht="15" spans="1:171">
      <c r="A1138" s="81">
        <v>21704</v>
      </c>
      <c r="B1138" s="82" t="s">
        <v>965</v>
      </c>
      <c r="C1138" s="83">
        <f>SUM(C1139)</f>
        <v>0</v>
      </c>
      <c r="D1138" s="83">
        <f>SUM(D1139)</f>
        <v>0</v>
      </c>
      <c r="E1138" s="84"/>
      <c r="F1138" s="57"/>
      <c r="G1138" s="57"/>
      <c r="H1138" s="57"/>
      <c r="I1138" s="57"/>
      <c r="J1138" s="57"/>
      <c r="K1138" s="57"/>
      <c r="L1138" s="57"/>
      <c r="M1138" s="57"/>
      <c r="N1138" s="57"/>
      <c r="O1138" s="57"/>
      <c r="P1138" s="57"/>
      <c r="Q1138" s="57"/>
      <c r="R1138" s="57"/>
      <c r="S1138" s="57"/>
      <c r="T1138" s="57"/>
      <c r="U1138" s="57"/>
      <c r="V1138" s="57"/>
      <c r="W1138" s="57"/>
      <c r="X1138" s="57"/>
      <c r="Y1138" s="57"/>
      <c r="Z1138" s="57"/>
      <c r="AA1138" s="57"/>
      <c r="AB1138" s="57"/>
      <c r="AC1138" s="57"/>
      <c r="AD1138" s="57"/>
      <c r="AE1138" s="57"/>
      <c r="AF1138" s="57"/>
      <c r="AG1138" s="57"/>
      <c r="AH1138" s="57"/>
      <c r="AI1138" s="57"/>
      <c r="AJ1138" s="57"/>
      <c r="AK1138" s="57"/>
      <c r="AL1138" s="57"/>
      <c r="AM1138" s="57"/>
      <c r="AN1138" s="57"/>
      <c r="AO1138" s="57"/>
      <c r="AP1138" s="57"/>
      <c r="AQ1138" s="57"/>
      <c r="AR1138" s="57"/>
      <c r="AS1138" s="57"/>
      <c r="AT1138" s="57"/>
      <c r="AU1138" s="57"/>
      <c r="AV1138" s="57"/>
      <c r="AW1138" s="57"/>
      <c r="AX1138" s="57"/>
      <c r="AY1138" s="57"/>
      <c r="AZ1138" s="57"/>
      <c r="BA1138" s="57"/>
      <c r="BB1138" s="57"/>
      <c r="BC1138" s="57"/>
      <c r="BD1138" s="57"/>
      <c r="BE1138" s="57"/>
      <c r="BF1138" s="57"/>
      <c r="BG1138" s="57"/>
      <c r="BH1138" s="57"/>
      <c r="BI1138" s="57"/>
      <c r="BJ1138" s="57"/>
      <c r="BK1138" s="57"/>
      <c r="BL1138" s="57"/>
      <c r="BM1138" s="57"/>
      <c r="BN1138" s="57"/>
      <c r="BO1138" s="57"/>
      <c r="BP1138" s="57"/>
      <c r="BQ1138" s="57"/>
      <c r="BR1138" s="57"/>
      <c r="BS1138" s="57"/>
      <c r="BT1138" s="57"/>
      <c r="BU1138" s="57"/>
      <c r="BV1138" s="57"/>
      <c r="BW1138" s="57"/>
      <c r="BX1138" s="57"/>
      <c r="BY1138" s="57"/>
      <c r="BZ1138" s="57"/>
      <c r="CA1138" s="57"/>
      <c r="CB1138" s="57"/>
      <c r="CC1138" s="57"/>
      <c r="CD1138" s="57"/>
      <c r="CE1138" s="57"/>
      <c r="CF1138" s="57"/>
      <c r="CG1138" s="57"/>
      <c r="CH1138" s="57"/>
      <c r="CI1138" s="57"/>
      <c r="CJ1138" s="57"/>
      <c r="CK1138" s="57"/>
      <c r="CL1138" s="57"/>
      <c r="CM1138" s="57"/>
      <c r="CN1138" s="57"/>
      <c r="CO1138" s="57"/>
      <c r="CP1138" s="57"/>
      <c r="CQ1138" s="57"/>
      <c r="CR1138" s="57"/>
      <c r="CS1138" s="57"/>
      <c r="CT1138" s="57"/>
      <c r="CU1138" s="57"/>
      <c r="CV1138" s="57"/>
      <c r="CW1138" s="57"/>
      <c r="CX1138" s="57"/>
      <c r="CY1138" s="57"/>
      <c r="CZ1138" s="57"/>
      <c r="DA1138" s="57"/>
      <c r="DB1138" s="57"/>
      <c r="DC1138" s="57"/>
      <c r="DD1138" s="57"/>
      <c r="DE1138" s="57"/>
      <c r="DF1138" s="57"/>
      <c r="DG1138" s="57"/>
      <c r="DH1138" s="57"/>
      <c r="DI1138" s="57"/>
      <c r="DJ1138" s="57"/>
      <c r="DK1138" s="57"/>
      <c r="DL1138" s="57"/>
      <c r="DM1138" s="57"/>
      <c r="DN1138" s="57"/>
      <c r="DO1138" s="57"/>
      <c r="DP1138" s="57"/>
      <c r="DQ1138" s="57"/>
      <c r="DR1138" s="57"/>
      <c r="DS1138" s="57"/>
      <c r="DT1138" s="57"/>
      <c r="DU1138" s="57"/>
      <c r="DV1138" s="57"/>
      <c r="DW1138" s="57"/>
      <c r="DX1138" s="57"/>
      <c r="DY1138" s="57"/>
      <c r="DZ1138" s="57"/>
      <c r="EA1138" s="57"/>
      <c r="EB1138" s="57"/>
      <c r="EC1138" s="57"/>
      <c r="ED1138" s="57"/>
      <c r="EE1138" s="57"/>
      <c r="EF1138" s="57"/>
      <c r="EG1138" s="57"/>
      <c r="EH1138" s="57"/>
      <c r="EI1138" s="57"/>
      <c r="EJ1138" s="57"/>
      <c r="EK1138" s="57"/>
      <c r="EL1138" s="57"/>
      <c r="EM1138" s="57"/>
      <c r="EN1138" s="57"/>
      <c r="EO1138" s="57"/>
      <c r="EP1138" s="57"/>
      <c r="EQ1138" s="57"/>
      <c r="ER1138" s="57"/>
      <c r="ES1138" s="57"/>
      <c r="ET1138" s="57"/>
      <c r="EU1138" s="57"/>
      <c r="EV1138" s="57"/>
      <c r="EW1138" s="57"/>
      <c r="EX1138" s="57"/>
      <c r="EY1138" s="57"/>
      <c r="EZ1138" s="57"/>
      <c r="FA1138" s="57"/>
      <c r="FB1138" s="57"/>
      <c r="FC1138" s="57"/>
      <c r="FD1138" s="57"/>
      <c r="FE1138" s="57"/>
      <c r="FF1138" s="57"/>
      <c r="FG1138" s="92"/>
      <c r="FH1138" s="92"/>
      <c r="FI1138" s="92"/>
      <c r="FJ1138" s="92"/>
      <c r="FK1138" s="92"/>
      <c r="FL1138" s="92"/>
      <c r="FM1138" s="92"/>
      <c r="FN1138" s="92"/>
      <c r="FO1138" s="92"/>
    </row>
    <row r="1139" s="58" customFormat="1" ht="15" spans="1:171">
      <c r="A1139" s="85">
        <v>2170499</v>
      </c>
      <c r="B1139" s="106" t="s">
        <v>966</v>
      </c>
      <c r="C1139" s="87">
        <v>0</v>
      </c>
      <c r="D1139" s="87">
        <v>0</v>
      </c>
      <c r="E1139" s="88"/>
      <c r="F1139" s="57"/>
      <c r="G1139" s="57"/>
      <c r="H1139" s="57"/>
      <c r="I1139" s="57"/>
      <c r="J1139" s="57"/>
      <c r="K1139" s="57"/>
      <c r="L1139" s="57"/>
      <c r="M1139" s="57"/>
      <c r="N1139" s="57"/>
      <c r="O1139" s="57"/>
      <c r="P1139" s="57"/>
      <c r="Q1139" s="57"/>
      <c r="R1139" s="57"/>
      <c r="S1139" s="57"/>
      <c r="T1139" s="57"/>
      <c r="U1139" s="57"/>
      <c r="V1139" s="57"/>
      <c r="W1139" s="57"/>
      <c r="X1139" s="57"/>
      <c r="Y1139" s="57"/>
      <c r="Z1139" s="57"/>
      <c r="AA1139" s="57"/>
      <c r="AB1139" s="57"/>
      <c r="AC1139" s="57"/>
      <c r="AD1139" s="57"/>
      <c r="AE1139" s="57"/>
      <c r="AF1139" s="57"/>
      <c r="AG1139" s="57"/>
      <c r="AH1139" s="57"/>
      <c r="AI1139" s="57"/>
      <c r="AJ1139" s="57"/>
      <c r="AK1139" s="57"/>
      <c r="AL1139" s="57"/>
      <c r="AM1139" s="57"/>
      <c r="AN1139" s="57"/>
      <c r="AO1139" s="57"/>
      <c r="AP1139" s="57"/>
      <c r="AQ1139" s="57"/>
      <c r="AR1139" s="57"/>
      <c r="AS1139" s="57"/>
      <c r="AT1139" s="57"/>
      <c r="AU1139" s="57"/>
      <c r="AV1139" s="57"/>
      <c r="AW1139" s="57"/>
      <c r="AX1139" s="57"/>
      <c r="AY1139" s="57"/>
      <c r="AZ1139" s="57"/>
      <c r="BA1139" s="57"/>
      <c r="BB1139" s="57"/>
      <c r="BC1139" s="57"/>
      <c r="BD1139" s="57"/>
      <c r="BE1139" s="57"/>
      <c r="BF1139" s="57"/>
      <c r="BG1139" s="57"/>
      <c r="BH1139" s="57"/>
      <c r="BI1139" s="57"/>
      <c r="BJ1139" s="57"/>
      <c r="BK1139" s="57"/>
      <c r="BL1139" s="57"/>
      <c r="BM1139" s="57"/>
      <c r="BN1139" s="57"/>
      <c r="BO1139" s="57"/>
      <c r="BP1139" s="57"/>
      <c r="BQ1139" s="57"/>
      <c r="BR1139" s="57"/>
      <c r="BS1139" s="57"/>
      <c r="BT1139" s="57"/>
      <c r="BU1139" s="57"/>
      <c r="BV1139" s="57"/>
      <c r="BW1139" s="57"/>
      <c r="BX1139" s="57"/>
      <c r="BY1139" s="57"/>
      <c r="BZ1139" s="57"/>
      <c r="CA1139" s="57"/>
      <c r="CB1139" s="57"/>
      <c r="CC1139" s="57"/>
      <c r="CD1139" s="57"/>
      <c r="CE1139" s="57"/>
      <c r="CF1139" s="57"/>
      <c r="CG1139" s="57"/>
      <c r="CH1139" s="57"/>
      <c r="CI1139" s="57"/>
      <c r="CJ1139" s="57"/>
      <c r="CK1139" s="57"/>
      <c r="CL1139" s="57"/>
      <c r="CM1139" s="57"/>
      <c r="CN1139" s="57"/>
      <c r="CO1139" s="57"/>
      <c r="CP1139" s="57"/>
      <c r="CQ1139" s="57"/>
      <c r="CR1139" s="57"/>
      <c r="CS1139" s="57"/>
      <c r="CT1139" s="57"/>
      <c r="CU1139" s="57"/>
      <c r="CV1139" s="57"/>
      <c r="CW1139" s="57"/>
      <c r="CX1139" s="57"/>
      <c r="CY1139" s="57"/>
      <c r="CZ1139" s="57"/>
      <c r="DA1139" s="57"/>
      <c r="DB1139" s="57"/>
      <c r="DC1139" s="57"/>
      <c r="DD1139" s="57"/>
      <c r="DE1139" s="57"/>
      <c r="DF1139" s="57"/>
      <c r="DG1139" s="57"/>
      <c r="DH1139" s="57"/>
      <c r="DI1139" s="57"/>
      <c r="DJ1139" s="57"/>
      <c r="DK1139" s="57"/>
      <c r="DL1139" s="57"/>
      <c r="DM1139" s="57"/>
      <c r="DN1139" s="57"/>
      <c r="DO1139" s="57"/>
      <c r="DP1139" s="57"/>
      <c r="DQ1139" s="57"/>
      <c r="DR1139" s="57"/>
      <c r="DS1139" s="57"/>
      <c r="DT1139" s="57"/>
      <c r="DU1139" s="57"/>
      <c r="DV1139" s="57"/>
      <c r="DW1139" s="57"/>
      <c r="DX1139" s="57"/>
      <c r="DY1139" s="57"/>
      <c r="DZ1139" s="57"/>
      <c r="EA1139" s="57"/>
      <c r="EB1139" s="57"/>
      <c r="EC1139" s="57"/>
      <c r="ED1139" s="57"/>
      <c r="EE1139" s="57"/>
      <c r="EF1139" s="57"/>
      <c r="EG1139" s="57"/>
      <c r="EH1139" s="57"/>
      <c r="EI1139" s="57"/>
      <c r="EJ1139" s="57"/>
      <c r="EK1139" s="57"/>
      <c r="EL1139" s="57"/>
      <c r="EM1139" s="57"/>
      <c r="EN1139" s="57"/>
      <c r="EO1139" s="57"/>
      <c r="EP1139" s="57"/>
      <c r="EQ1139" s="57"/>
      <c r="ER1139" s="57"/>
      <c r="ES1139" s="57"/>
      <c r="ET1139" s="57"/>
      <c r="EU1139" s="57"/>
      <c r="EV1139" s="57"/>
      <c r="EW1139" s="57"/>
      <c r="EX1139" s="57"/>
      <c r="EY1139" s="57"/>
      <c r="EZ1139" s="57"/>
      <c r="FA1139" s="57"/>
      <c r="FB1139" s="57"/>
      <c r="FC1139" s="57"/>
      <c r="FD1139" s="57"/>
      <c r="FE1139" s="57"/>
      <c r="FF1139" s="57"/>
      <c r="FG1139" s="92"/>
      <c r="FH1139" s="92"/>
      <c r="FI1139" s="92"/>
      <c r="FJ1139" s="92"/>
      <c r="FK1139" s="92"/>
      <c r="FL1139" s="92"/>
      <c r="FM1139" s="92"/>
      <c r="FN1139" s="92"/>
      <c r="FO1139" s="92"/>
    </row>
    <row r="1140" s="58" customFormat="1" ht="15" spans="1:171">
      <c r="A1140" s="81">
        <v>21799</v>
      </c>
      <c r="B1140" s="82" t="s">
        <v>967</v>
      </c>
      <c r="C1140" s="83">
        <f>SUM(C1141:C1142)</f>
        <v>40</v>
      </c>
      <c r="D1140" s="83">
        <f>SUM(D1141:D1142)</f>
        <v>40</v>
      </c>
      <c r="E1140" s="84">
        <f t="shared" si="84"/>
        <v>1</v>
      </c>
      <c r="F1140" s="57"/>
      <c r="G1140" s="57"/>
      <c r="H1140" s="57"/>
      <c r="I1140" s="57"/>
      <c r="J1140" s="57"/>
      <c r="K1140" s="57"/>
      <c r="L1140" s="57"/>
      <c r="M1140" s="57"/>
      <c r="N1140" s="57"/>
      <c r="O1140" s="57"/>
      <c r="P1140" s="57"/>
      <c r="Q1140" s="57"/>
      <c r="R1140" s="57"/>
      <c r="S1140" s="57"/>
      <c r="T1140" s="57"/>
      <c r="U1140" s="57"/>
      <c r="V1140" s="57"/>
      <c r="W1140" s="57"/>
      <c r="X1140" s="57"/>
      <c r="Y1140" s="57"/>
      <c r="Z1140" s="57"/>
      <c r="AA1140" s="57"/>
      <c r="AB1140" s="57"/>
      <c r="AC1140" s="57"/>
      <c r="AD1140" s="57"/>
      <c r="AE1140" s="57"/>
      <c r="AF1140" s="57"/>
      <c r="AG1140" s="57"/>
      <c r="AH1140" s="57"/>
      <c r="AI1140" s="57"/>
      <c r="AJ1140" s="57"/>
      <c r="AK1140" s="57"/>
      <c r="AL1140" s="57"/>
      <c r="AM1140" s="57"/>
      <c r="AN1140" s="57"/>
      <c r="AO1140" s="57"/>
      <c r="AP1140" s="57"/>
      <c r="AQ1140" s="57"/>
      <c r="AR1140" s="57"/>
      <c r="AS1140" s="57"/>
      <c r="AT1140" s="57"/>
      <c r="AU1140" s="57"/>
      <c r="AV1140" s="57"/>
      <c r="AW1140" s="57"/>
      <c r="AX1140" s="57"/>
      <c r="AY1140" s="57"/>
      <c r="AZ1140" s="57"/>
      <c r="BA1140" s="57"/>
      <c r="BB1140" s="57"/>
      <c r="BC1140" s="57"/>
      <c r="BD1140" s="57"/>
      <c r="BE1140" s="57"/>
      <c r="BF1140" s="57"/>
      <c r="BG1140" s="57"/>
      <c r="BH1140" s="57"/>
      <c r="BI1140" s="57"/>
      <c r="BJ1140" s="57"/>
      <c r="BK1140" s="57"/>
      <c r="BL1140" s="57"/>
      <c r="BM1140" s="57"/>
      <c r="BN1140" s="57"/>
      <c r="BO1140" s="57"/>
      <c r="BP1140" s="57"/>
      <c r="BQ1140" s="57"/>
      <c r="BR1140" s="57"/>
      <c r="BS1140" s="57"/>
      <c r="BT1140" s="57"/>
      <c r="BU1140" s="57"/>
      <c r="BV1140" s="57"/>
      <c r="BW1140" s="57"/>
      <c r="BX1140" s="57"/>
      <c r="BY1140" s="57"/>
      <c r="BZ1140" s="57"/>
      <c r="CA1140" s="57"/>
      <c r="CB1140" s="57"/>
      <c r="CC1140" s="57"/>
      <c r="CD1140" s="57"/>
      <c r="CE1140" s="57"/>
      <c r="CF1140" s="57"/>
      <c r="CG1140" s="57"/>
      <c r="CH1140" s="57"/>
      <c r="CI1140" s="57"/>
      <c r="CJ1140" s="57"/>
      <c r="CK1140" s="57"/>
      <c r="CL1140" s="57"/>
      <c r="CM1140" s="57"/>
      <c r="CN1140" s="57"/>
      <c r="CO1140" s="57"/>
      <c r="CP1140" s="57"/>
      <c r="CQ1140" s="57"/>
      <c r="CR1140" s="57"/>
      <c r="CS1140" s="57"/>
      <c r="CT1140" s="57"/>
      <c r="CU1140" s="57"/>
      <c r="CV1140" s="57"/>
      <c r="CW1140" s="57"/>
      <c r="CX1140" s="57"/>
      <c r="CY1140" s="57"/>
      <c r="CZ1140" s="57"/>
      <c r="DA1140" s="57"/>
      <c r="DB1140" s="57"/>
      <c r="DC1140" s="57"/>
      <c r="DD1140" s="57"/>
      <c r="DE1140" s="57"/>
      <c r="DF1140" s="57"/>
      <c r="DG1140" s="57"/>
      <c r="DH1140" s="57"/>
      <c r="DI1140" s="57"/>
      <c r="DJ1140" s="57"/>
      <c r="DK1140" s="57"/>
      <c r="DL1140" s="57"/>
      <c r="DM1140" s="57"/>
      <c r="DN1140" s="57"/>
      <c r="DO1140" s="57"/>
      <c r="DP1140" s="57"/>
      <c r="DQ1140" s="57"/>
      <c r="DR1140" s="57"/>
      <c r="DS1140" s="57"/>
      <c r="DT1140" s="57"/>
      <c r="DU1140" s="57"/>
      <c r="DV1140" s="57"/>
      <c r="DW1140" s="57"/>
      <c r="DX1140" s="57"/>
      <c r="DY1140" s="57"/>
      <c r="DZ1140" s="57"/>
      <c r="EA1140" s="57"/>
      <c r="EB1140" s="57"/>
      <c r="EC1140" s="57"/>
      <c r="ED1140" s="57"/>
      <c r="EE1140" s="57"/>
      <c r="EF1140" s="57"/>
      <c r="EG1140" s="57"/>
      <c r="EH1140" s="57"/>
      <c r="EI1140" s="57"/>
      <c r="EJ1140" s="57"/>
      <c r="EK1140" s="57"/>
      <c r="EL1140" s="57"/>
      <c r="EM1140" s="57"/>
      <c r="EN1140" s="57"/>
      <c r="EO1140" s="57"/>
      <c r="EP1140" s="57"/>
      <c r="EQ1140" s="57"/>
      <c r="ER1140" s="57"/>
      <c r="ES1140" s="57"/>
      <c r="ET1140" s="57"/>
      <c r="EU1140" s="57"/>
      <c r="EV1140" s="57"/>
      <c r="EW1140" s="57"/>
      <c r="EX1140" s="57"/>
      <c r="EY1140" s="57"/>
      <c r="EZ1140" s="57"/>
      <c r="FA1140" s="57"/>
      <c r="FB1140" s="57"/>
      <c r="FC1140" s="57"/>
      <c r="FD1140" s="57"/>
      <c r="FE1140" s="57"/>
      <c r="FF1140" s="57"/>
      <c r="FG1140" s="92"/>
      <c r="FH1140" s="92"/>
      <c r="FI1140" s="92"/>
      <c r="FJ1140" s="92"/>
      <c r="FK1140" s="92"/>
      <c r="FL1140" s="92"/>
      <c r="FM1140" s="92"/>
      <c r="FN1140" s="92"/>
      <c r="FO1140" s="92"/>
    </row>
    <row r="1141" s="58" customFormat="1" ht="15" spans="1:171">
      <c r="A1141" s="85">
        <v>2179902</v>
      </c>
      <c r="B1141" s="106" t="s">
        <v>968</v>
      </c>
      <c r="C1141" s="87">
        <v>0</v>
      </c>
      <c r="D1141" s="87">
        <v>0</v>
      </c>
      <c r="E1141" s="88"/>
      <c r="F1141" s="57"/>
      <c r="G1141" s="57"/>
      <c r="H1141" s="57"/>
      <c r="I1141" s="57"/>
      <c r="J1141" s="57"/>
      <c r="K1141" s="57"/>
      <c r="L1141" s="57"/>
      <c r="M1141" s="57"/>
      <c r="N1141" s="57"/>
      <c r="O1141" s="57"/>
      <c r="P1141" s="57"/>
      <c r="Q1141" s="57"/>
      <c r="R1141" s="57"/>
      <c r="S1141" s="57"/>
      <c r="T1141" s="57"/>
      <c r="U1141" s="57"/>
      <c r="V1141" s="57"/>
      <c r="W1141" s="57"/>
      <c r="X1141" s="57"/>
      <c r="Y1141" s="57"/>
      <c r="Z1141" s="57"/>
      <c r="AA1141" s="57"/>
      <c r="AB1141" s="57"/>
      <c r="AC1141" s="57"/>
      <c r="AD1141" s="57"/>
      <c r="AE1141" s="57"/>
      <c r="AF1141" s="57"/>
      <c r="AG1141" s="57"/>
      <c r="AH1141" s="57"/>
      <c r="AI1141" s="57"/>
      <c r="AJ1141" s="57"/>
      <c r="AK1141" s="57"/>
      <c r="AL1141" s="57"/>
      <c r="AM1141" s="57"/>
      <c r="AN1141" s="57"/>
      <c r="AO1141" s="57"/>
      <c r="AP1141" s="57"/>
      <c r="AQ1141" s="57"/>
      <c r="AR1141" s="57"/>
      <c r="AS1141" s="57"/>
      <c r="AT1141" s="57"/>
      <c r="AU1141" s="57"/>
      <c r="AV1141" s="57"/>
      <c r="AW1141" s="57"/>
      <c r="AX1141" s="57"/>
      <c r="AY1141" s="57"/>
      <c r="AZ1141" s="57"/>
      <c r="BA1141" s="57"/>
      <c r="BB1141" s="57"/>
      <c r="BC1141" s="57"/>
      <c r="BD1141" s="57"/>
      <c r="BE1141" s="57"/>
      <c r="BF1141" s="57"/>
      <c r="BG1141" s="57"/>
      <c r="BH1141" s="57"/>
      <c r="BI1141" s="57"/>
      <c r="BJ1141" s="57"/>
      <c r="BK1141" s="57"/>
      <c r="BL1141" s="57"/>
      <c r="BM1141" s="57"/>
      <c r="BN1141" s="57"/>
      <c r="BO1141" s="57"/>
      <c r="BP1141" s="57"/>
      <c r="BQ1141" s="57"/>
      <c r="BR1141" s="57"/>
      <c r="BS1141" s="57"/>
      <c r="BT1141" s="57"/>
      <c r="BU1141" s="57"/>
      <c r="BV1141" s="57"/>
      <c r="BW1141" s="57"/>
      <c r="BX1141" s="57"/>
      <c r="BY1141" s="57"/>
      <c r="BZ1141" s="57"/>
      <c r="CA1141" s="57"/>
      <c r="CB1141" s="57"/>
      <c r="CC1141" s="57"/>
      <c r="CD1141" s="57"/>
      <c r="CE1141" s="57"/>
      <c r="CF1141" s="57"/>
      <c r="CG1141" s="57"/>
      <c r="CH1141" s="57"/>
      <c r="CI1141" s="57"/>
      <c r="CJ1141" s="57"/>
      <c r="CK1141" s="57"/>
      <c r="CL1141" s="57"/>
      <c r="CM1141" s="57"/>
      <c r="CN1141" s="57"/>
      <c r="CO1141" s="57"/>
      <c r="CP1141" s="57"/>
      <c r="CQ1141" s="57"/>
      <c r="CR1141" s="57"/>
      <c r="CS1141" s="57"/>
      <c r="CT1141" s="57"/>
      <c r="CU1141" s="57"/>
      <c r="CV1141" s="57"/>
      <c r="CW1141" s="57"/>
      <c r="CX1141" s="57"/>
      <c r="CY1141" s="57"/>
      <c r="CZ1141" s="57"/>
      <c r="DA1141" s="57"/>
      <c r="DB1141" s="57"/>
      <c r="DC1141" s="57"/>
      <c r="DD1141" s="57"/>
      <c r="DE1141" s="57"/>
      <c r="DF1141" s="57"/>
      <c r="DG1141" s="57"/>
      <c r="DH1141" s="57"/>
      <c r="DI1141" s="57"/>
      <c r="DJ1141" s="57"/>
      <c r="DK1141" s="57"/>
      <c r="DL1141" s="57"/>
      <c r="DM1141" s="57"/>
      <c r="DN1141" s="57"/>
      <c r="DO1141" s="57"/>
      <c r="DP1141" s="57"/>
      <c r="DQ1141" s="57"/>
      <c r="DR1141" s="57"/>
      <c r="DS1141" s="57"/>
      <c r="DT1141" s="57"/>
      <c r="DU1141" s="57"/>
      <c r="DV1141" s="57"/>
      <c r="DW1141" s="57"/>
      <c r="DX1141" s="57"/>
      <c r="DY1141" s="57"/>
      <c r="DZ1141" s="57"/>
      <c r="EA1141" s="57"/>
      <c r="EB1141" s="57"/>
      <c r="EC1141" s="57"/>
      <c r="ED1141" s="57"/>
      <c r="EE1141" s="57"/>
      <c r="EF1141" s="57"/>
      <c r="EG1141" s="57"/>
      <c r="EH1141" s="57"/>
      <c r="EI1141" s="57"/>
      <c r="EJ1141" s="57"/>
      <c r="EK1141" s="57"/>
      <c r="EL1141" s="57"/>
      <c r="EM1141" s="57"/>
      <c r="EN1141" s="57"/>
      <c r="EO1141" s="57"/>
      <c r="EP1141" s="57"/>
      <c r="EQ1141" s="57"/>
      <c r="ER1141" s="57"/>
      <c r="ES1141" s="57"/>
      <c r="ET1141" s="57"/>
      <c r="EU1141" s="57"/>
      <c r="EV1141" s="57"/>
      <c r="EW1141" s="57"/>
      <c r="EX1141" s="57"/>
      <c r="EY1141" s="57"/>
      <c r="EZ1141" s="57"/>
      <c r="FA1141" s="57"/>
      <c r="FB1141" s="57"/>
      <c r="FC1141" s="57"/>
      <c r="FD1141" s="57"/>
      <c r="FE1141" s="57"/>
      <c r="FF1141" s="57"/>
      <c r="FG1141" s="92"/>
      <c r="FH1141" s="92"/>
      <c r="FI1141" s="92"/>
      <c r="FJ1141" s="92"/>
      <c r="FK1141" s="92"/>
      <c r="FL1141" s="92"/>
      <c r="FM1141" s="92"/>
      <c r="FN1141" s="92"/>
      <c r="FO1141" s="92"/>
    </row>
    <row r="1142" s="58" customFormat="1" ht="15" spans="1:171">
      <c r="A1142" s="85">
        <v>2179999</v>
      </c>
      <c r="B1142" s="106" t="s">
        <v>967</v>
      </c>
      <c r="C1142" s="87">
        <v>40</v>
      </c>
      <c r="D1142" s="87">
        <v>40</v>
      </c>
      <c r="E1142" s="88">
        <f t="shared" si="84"/>
        <v>1</v>
      </c>
      <c r="F1142" s="57"/>
      <c r="G1142" s="57"/>
      <c r="H1142" s="57"/>
      <c r="I1142" s="57"/>
      <c r="J1142" s="57"/>
      <c r="K1142" s="57"/>
      <c r="L1142" s="57"/>
      <c r="M1142" s="57"/>
      <c r="N1142" s="57"/>
      <c r="O1142" s="57"/>
      <c r="P1142" s="57"/>
      <c r="Q1142" s="57"/>
      <c r="R1142" s="57"/>
      <c r="S1142" s="57"/>
      <c r="T1142" s="57"/>
      <c r="U1142" s="57"/>
      <c r="V1142" s="57"/>
      <c r="W1142" s="57"/>
      <c r="X1142" s="57"/>
      <c r="Y1142" s="57"/>
      <c r="Z1142" s="57"/>
      <c r="AA1142" s="57"/>
      <c r="AB1142" s="57"/>
      <c r="AC1142" s="57"/>
      <c r="AD1142" s="57"/>
      <c r="AE1142" s="57"/>
      <c r="AF1142" s="57"/>
      <c r="AG1142" s="57"/>
      <c r="AH1142" s="57"/>
      <c r="AI1142" s="57"/>
      <c r="AJ1142" s="57"/>
      <c r="AK1142" s="57"/>
      <c r="AL1142" s="57"/>
      <c r="AM1142" s="57"/>
      <c r="AN1142" s="57"/>
      <c r="AO1142" s="57"/>
      <c r="AP1142" s="57"/>
      <c r="AQ1142" s="57"/>
      <c r="AR1142" s="57"/>
      <c r="AS1142" s="57"/>
      <c r="AT1142" s="57"/>
      <c r="AU1142" s="57"/>
      <c r="AV1142" s="57"/>
      <c r="AW1142" s="57"/>
      <c r="AX1142" s="57"/>
      <c r="AY1142" s="57"/>
      <c r="AZ1142" s="57"/>
      <c r="BA1142" s="57"/>
      <c r="BB1142" s="57"/>
      <c r="BC1142" s="57"/>
      <c r="BD1142" s="57"/>
      <c r="BE1142" s="57"/>
      <c r="BF1142" s="57"/>
      <c r="BG1142" s="57"/>
      <c r="BH1142" s="57"/>
      <c r="BI1142" s="57"/>
      <c r="BJ1142" s="57"/>
      <c r="BK1142" s="57"/>
      <c r="BL1142" s="57"/>
      <c r="BM1142" s="57"/>
      <c r="BN1142" s="57"/>
      <c r="BO1142" s="57"/>
      <c r="BP1142" s="57"/>
      <c r="BQ1142" s="57"/>
      <c r="BR1142" s="57"/>
      <c r="BS1142" s="57"/>
      <c r="BT1142" s="57"/>
      <c r="BU1142" s="57"/>
      <c r="BV1142" s="57"/>
      <c r="BW1142" s="57"/>
      <c r="BX1142" s="57"/>
      <c r="BY1142" s="57"/>
      <c r="BZ1142" s="57"/>
      <c r="CA1142" s="57"/>
      <c r="CB1142" s="57"/>
      <c r="CC1142" s="57"/>
      <c r="CD1142" s="57"/>
      <c r="CE1142" s="57"/>
      <c r="CF1142" s="57"/>
      <c r="CG1142" s="57"/>
      <c r="CH1142" s="57"/>
      <c r="CI1142" s="57"/>
      <c r="CJ1142" s="57"/>
      <c r="CK1142" s="57"/>
      <c r="CL1142" s="57"/>
      <c r="CM1142" s="57"/>
      <c r="CN1142" s="57"/>
      <c r="CO1142" s="57"/>
      <c r="CP1142" s="57"/>
      <c r="CQ1142" s="57"/>
      <c r="CR1142" s="57"/>
      <c r="CS1142" s="57"/>
      <c r="CT1142" s="57"/>
      <c r="CU1142" s="57"/>
      <c r="CV1142" s="57"/>
      <c r="CW1142" s="57"/>
      <c r="CX1142" s="57"/>
      <c r="CY1142" s="57"/>
      <c r="CZ1142" s="57"/>
      <c r="DA1142" s="57"/>
      <c r="DB1142" s="57"/>
      <c r="DC1142" s="57"/>
      <c r="DD1142" s="57"/>
      <c r="DE1142" s="57"/>
      <c r="DF1142" s="57"/>
      <c r="DG1142" s="57"/>
      <c r="DH1142" s="57"/>
      <c r="DI1142" s="57"/>
      <c r="DJ1142" s="57"/>
      <c r="DK1142" s="57"/>
      <c r="DL1142" s="57"/>
      <c r="DM1142" s="57"/>
      <c r="DN1142" s="57"/>
      <c r="DO1142" s="57"/>
      <c r="DP1142" s="57"/>
      <c r="DQ1142" s="57"/>
      <c r="DR1142" s="57"/>
      <c r="DS1142" s="57"/>
      <c r="DT1142" s="57"/>
      <c r="DU1142" s="57"/>
      <c r="DV1142" s="57"/>
      <c r="DW1142" s="57"/>
      <c r="DX1142" s="57"/>
      <c r="DY1142" s="57"/>
      <c r="DZ1142" s="57"/>
      <c r="EA1142" s="57"/>
      <c r="EB1142" s="57"/>
      <c r="EC1142" s="57"/>
      <c r="ED1142" s="57"/>
      <c r="EE1142" s="57"/>
      <c r="EF1142" s="57"/>
      <c r="EG1142" s="57"/>
      <c r="EH1142" s="57"/>
      <c r="EI1142" s="57"/>
      <c r="EJ1142" s="57"/>
      <c r="EK1142" s="57"/>
      <c r="EL1142" s="57"/>
      <c r="EM1142" s="57"/>
      <c r="EN1142" s="57"/>
      <c r="EO1142" s="57"/>
      <c r="EP1142" s="57"/>
      <c r="EQ1142" s="57"/>
      <c r="ER1142" s="57"/>
      <c r="ES1142" s="57"/>
      <c r="ET1142" s="57"/>
      <c r="EU1142" s="57"/>
      <c r="EV1142" s="57"/>
      <c r="EW1142" s="57"/>
      <c r="EX1142" s="57"/>
      <c r="EY1142" s="57"/>
      <c r="EZ1142" s="57"/>
      <c r="FA1142" s="57"/>
      <c r="FB1142" s="57"/>
      <c r="FC1142" s="57"/>
      <c r="FD1142" s="57"/>
      <c r="FE1142" s="57"/>
      <c r="FF1142" s="57"/>
      <c r="FG1142" s="92"/>
      <c r="FH1142" s="92"/>
      <c r="FI1142" s="92"/>
      <c r="FJ1142" s="92"/>
      <c r="FK1142" s="92"/>
      <c r="FL1142" s="92"/>
      <c r="FM1142" s="92"/>
      <c r="FN1142" s="92"/>
      <c r="FO1142" s="92"/>
    </row>
    <row r="1143" s="58" customFormat="1" ht="15" spans="1:171">
      <c r="A1143" s="77">
        <v>219</v>
      </c>
      <c r="B1143" s="78" t="s">
        <v>969</v>
      </c>
      <c r="C1143" s="79">
        <v>0</v>
      </c>
      <c r="D1143" s="103">
        <v>0</v>
      </c>
      <c r="E1143" s="80"/>
      <c r="F1143" s="57"/>
      <c r="G1143" s="57"/>
      <c r="H1143" s="57"/>
      <c r="I1143" s="57"/>
      <c r="J1143" s="57"/>
      <c r="K1143" s="57"/>
      <c r="L1143" s="57"/>
      <c r="M1143" s="57"/>
      <c r="N1143" s="57"/>
      <c r="O1143" s="57"/>
      <c r="P1143" s="57"/>
      <c r="Q1143" s="57"/>
      <c r="R1143" s="57"/>
      <c r="S1143" s="57"/>
      <c r="T1143" s="57"/>
      <c r="U1143" s="57"/>
      <c r="V1143" s="57"/>
      <c r="W1143" s="57"/>
      <c r="X1143" s="57"/>
      <c r="Y1143" s="57"/>
      <c r="Z1143" s="57"/>
      <c r="AA1143" s="57"/>
      <c r="AB1143" s="57"/>
      <c r="AC1143" s="57"/>
      <c r="AD1143" s="57"/>
      <c r="AE1143" s="57"/>
      <c r="AF1143" s="57"/>
      <c r="AG1143" s="57"/>
      <c r="AH1143" s="57"/>
      <c r="AI1143" s="57"/>
      <c r="AJ1143" s="57"/>
      <c r="AK1143" s="57"/>
      <c r="AL1143" s="57"/>
      <c r="AM1143" s="57"/>
      <c r="AN1143" s="57"/>
      <c r="AO1143" s="57"/>
      <c r="AP1143" s="57"/>
      <c r="AQ1143" s="57"/>
      <c r="AR1143" s="57"/>
      <c r="AS1143" s="57"/>
      <c r="AT1143" s="57"/>
      <c r="AU1143" s="57"/>
      <c r="AV1143" s="57"/>
      <c r="AW1143" s="57"/>
      <c r="AX1143" s="57"/>
      <c r="AY1143" s="57"/>
      <c r="AZ1143" s="57"/>
      <c r="BA1143" s="57"/>
      <c r="BB1143" s="57"/>
      <c r="BC1143" s="57"/>
      <c r="BD1143" s="57"/>
      <c r="BE1143" s="57"/>
      <c r="BF1143" s="57"/>
      <c r="BG1143" s="57"/>
      <c r="BH1143" s="57"/>
      <c r="BI1143" s="57"/>
      <c r="BJ1143" s="57"/>
      <c r="BK1143" s="57"/>
      <c r="BL1143" s="57"/>
      <c r="BM1143" s="57"/>
      <c r="BN1143" s="57"/>
      <c r="BO1143" s="57"/>
      <c r="BP1143" s="57"/>
      <c r="BQ1143" s="57"/>
      <c r="BR1143" s="57"/>
      <c r="BS1143" s="57"/>
      <c r="BT1143" s="57"/>
      <c r="BU1143" s="57"/>
      <c r="BV1143" s="57"/>
      <c r="BW1143" s="57"/>
      <c r="BX1143" s="57"/>
      <c r="BY1143" s="57"/>
      <c r="BZ1143" s="57"/>
      <c r="CA1143" s="57"/>
      <c r="CB1143" s="57"/>
      <c r="CC1143" s="57"/>
      <c r="CD1143" s="57"/>
      <c r="CE1143" s="57"/>
      <c r="CF1143" s="57"/>
      <c r="CG1143" s="57"/>
      <c r="CH1143" s="57"/>
      <c r="CI1143" s="57"/>
      <c r="CJ1143" s="57"/>
      <c r="CK1143" s="57"/>
      <c r="CL1143" s="57"/>
      <c r="CM1143" s="57"/>
      <c r="CN1143" s="57"/>
      <c r="CO1143" s="57"/>
      <c r="CP1143" s="57"/>
      <c r="CQ1143" s="57"/>
      <c r="CR1143" s="57"/>
      <c r="CS1143" s="57"/>
      <c r="CT1143" s="57"/>
      <c r="CU1143" s="57"/>
      <c r="CV1143" s="57"/>
      <c r="CW1143" s="57"/>
      <c r="CX1143" s="57"/>
      <c r="CY1143" s="57"/>
      <c r="CZ1143" s="57"/>
      <c r="DA1143" s="57"/>
      <c r="DB1143" s="57"/>
      <c r="DC1143" s="57"/>
      <c r="DD1143" s="57"/>
      <c r="DE1143" s="57"/>
      <c r="DF1143" s="57"/>
      <c r="DG1143" s="57"/>
      <c r="DH1143" s="57"/>
      <c r="DI1143" s="57"/>
      <c r="DJ1143" s="57"/>
      <c r="DK1143" s="57"/>
      <c r="DL1143" s="57"/>
      <c r="DM1143" s="57"/>
      <c r="DN1143" s="57"/>
      <c r="DO1143" s="57"/>
      <c r="DP1143" s="57"/>
      <c r="DQ1143" s="57"/>
      <c r="DR1143" s="57"/>
      <c r="DS1143" s="57"/>
      <c r="DT1143" s="57"/>
      <c r="DU1143" s="57"/>
      <c r="DV1143" s="57"/>
      <c r="DW1143" s="57"/>
      <c r="DX1143" s="57"/>
      <c r="DY1143" s="57"/>
      <c r="DZ1143" s="57"/>
      <c r="EA1143" s="57"/>
      <c r="EB1143" s="57"/>
      <c r="EC1143" s="57"/>
      <c r="ED1143" s="57"/>
      <c r="EE1143" s="57"/>
      <c r="EF1143" s="57"/>
      <c r="EG1143" s="57"/>
      <c r="EH1143" s="57"/>
      <c r="EI1143" s="57"/>
      <c r="EJ1143" s="57"/>
      <c r="EK1143" s="57"/>
      <c r="EL1143" s="57"/>
      <c r="EM1143" s="57"/>
      <c r="EN1143" s="57"/>
      <c r="EO1143" s="57"/>
      <c r="EP1143" s="57"/>
      <c r="EQ1143" s="57"/>
      <c r="ER1143" s="57"/>
      <c r="ES1143" s="57"/>
      <c r="ET1143" s="57"/>
      <c r="EU1143" s="57"/>
      <c r="EV1143" s="57"/>
      <c r="EW1143" s="57"/>
      <c r="EX1143" s="57"/>
      <c r="EY1143" s="57"/>
      <c r="EZ1143" s="57"/>
      <c r="FA1143" s="57"/>
      <c r="FB1143" s="57"/>
      <c r="FC1143" s="57"/>
      <c r="FD1143" s="57"/>
      <c r="FE1143" s="57"/>
      <c r="FF1143" s="57"/>
      <c r="FG1143" s="92"/>
      <c r="FH1143" s="92"/>
      <c r="FI1143" s="92"/>
      <c r="FJ1143" s="92"/>
      <c r="FK1143" s="92"/>
      <c r="FL1143" s="92"/>
      <c r="FM1143" s="92"/>
      <c r="FN1143" s="92"/>
      <c r="FO1143" s="92"/>
    </row>
    <row r="1144" s="58" customFormat="1" ht="15" spans="1:171">
      <c r="A1144" s="85">
        <v>21901</v>
      </c>
      <c r="B1144" s="106" t="s">
        <v>970</v>
      </c>
      <c r="C1144" s="87">
        <v>0</v>
      </c>
      <c r="D1144" s="87">
        <v>0</v>
      </c>
      <c r="E1144" s="88"/>
      <c r="F1144" s="57"/>
      <c r="G1144" s="57"/>
      <c r="H1144" s="57"/>
      <c r="I1144" s="57"/>
      <c r="J1144" s="57"/>
      <c r="K1144" s="57"/>
      <c r="L1144" s="57"/>
      <c r="M1144" s="57"/>
      <c r="N1144" s="57"/>
      <c r="O1144" s="57"/>
      <c r="P1144" s="57"/>
      <c r="Q1144" s="57"/>
      <c r="R1144" s="57"/>
      <c r="S1144" s="57"/>
      <c r="T1144" s="57"/>
      <c r="U1144" s="57"/>
      <c r="V1144" s="57"/>
      <c r="W1144" s="57"/>
      <c r="X1144" s="57"/>
      <c r="Y1144" s="57"/>
      <c r="Z1144" s="57"/>
      <c r="AA1144" s="57"/>
      <c r="AB1144" s="57"/>
      <c r="AC1144" s="57"/>
      <c r="AD1144" s="57"/>
      <c r="AE1144" s="57"/>
      <c r="AF1144" s="57"/>
      <c r="AG1144" s="57"/>
      <c r="AH1144" s="57"/>
      <c r="AI1144" s="57"/>
      <c r="AJ1144" s="57"/>
      <c r="AK1144" s="57"/>
      <c r="AL1144" s="57"/>
      <c r="AM1144" s="57"/>
      <c r="AN1144" s="57"/>
      <c r="AO1144" s="57"/>
      <c r="AP1144" s="57"/>
      <c r="AQ1144" s="57"/>
      <c r="AR1144" s="57"/>
      <c r="AS1144" s="57"/>
      <c r="AT1144" s="57"/>
      <c r="AU1144" s="57"/>
      <c r="AV1144" s="57"/>
      <c r="AW1144" s="57"/>
      <c r="AX1144" s="57"/>
      <c r="AY1144" s="57"/>
      <c r="AZ1144" s="57"/>
      <c r="BA1144" s="57"/>
      <c r="BB1144" s="57"/>
      <c r="BC1144" s="57"/>
      <c r="BD1144" s="57"/>
      <c r="BE1144" s="57"/>
      <c r="BF1144" s="57"/>
      <c r="BG1144" s="57"/>
      <c r="BH1144" s="57"/>
      <c r="BI1144" s="57"/>
      <c r="BJ1144" s="57"/>
      <c r="BK1144" s="57"/>
      <c r="BL1144" s="57"/>
      <c r="BM1144" s="57"/>
      <c r="BN1144" s="57"/>
      <c r="BO1144" s="57"/>
      <c r="BP1144" s="57"/>
      <c r="BQ1144" s="57"/>
      <c r="BR1144" s="57"/>
      <c r="BS1144" s="57"/>
      <c r="BT1144" s="57"/>
      <c r="BU1144" s="57"/>
      <c r="BV1144" s="57"/>
      <c r="BW1144" s="57"/>
      <c r="BX1144" s="57"/>
      <c r="BY1144" s="57"/>
      <c r="BZ1144" s="57"/>
      <c r="CA1144" s="57"/>
      <c r="CB1144" s="57"/>
      <c r="CC1144" s="57"/>
      <c r="CD1144" s="57"/>
      <c r="CE1144" s="57"/>
      <c r="CF1144" s="57"/>
      <c r="CG1144" s="57"/>
      <c r="CH1144" s="57"/>
      <c r="CI1144" s="57"/>
      <c r="CJ1144" s="57"/>
      <c r="CK1144" s="57"/>
      <c r="CL1144" s="57"/>
      <c r="CM1144" s="57"/>
      <c r="CN1144" s="57"/>
      <c r="CO1144" s="57"/>
      <c r="CP1144" s="57"/>
      <c r="CQ1144" s="57"/>
      <c r="CR1144" s="57"/>
      <c r="CS1144" s="57"/>
      <c r="CT1144" s="57"/>
      <c r="CU1144" s="57"/>
      <c r="CV1144" s="57"/>
      <c r="CW1144" s="57"/>
      <c r="CX1144" s="57"/>
      <c r="CY1144" s="57"/>
      <c r="CZ1144" s="57"/>
      <c r="DA1144" s="57"/>
      <c r="DB1144" s="57"/>
      <c r="DC1144" s="57"/>
      <c r="DD1144" s="57"/>
      <c r="DE1144" s="57"/>
      <c r="DF1144" s="57"/>
      <c r="DG1144" s="57"/>
      <c r="DH1144" s="57"/>
      <c r="DI1144" s="57"/>
      <c r="DJ1144" s="57"/>
      <c r="DK1144" s="57"/>
      <c r="DL1144" s="57"/>
      <c r="DM1144" s="57"/>
      <c r="DN1144" s="57"/>
      <c r="DO1144" s="57"/>
      <c r="DP1144" s="57"/>
      <c r="DQ1144" s="57"/>
      <c r="DR1144" s="57"/>
      <c r="DS1144" s="57"/>
      <c r="DT1144" s="57"/>
      <c r="DU1144" s="57"/>
      <c r="DV1144" s="57"/>
      <c r="DW1144" s="57"/>
      <c r="DX1144" s="57"/>
      <c r="DY1144" s="57"/>
      <c r="DZ1144" s="57"/>
      <c r="EA1144" s="57"/>
      <c r="EB1144" s="57"/>
      <c r="EC1144" s="57"/>
      <c r="ED1144" s="57"/>
      <c r="EE1144" s="57"/>
      <c r="EF1144" s="57"/>
      <c r="EG1144" s="57"/>
      <c r="EH1144" s="57"/>
      <c r="EI1144" s="57"/>
      <c r="EJ1144" s="57"/>
      <c r="EK1144" s="57"/>
      <c r="EL1144" s="57"/>
      <c r="EM1144" s="57"/>
      <c r="EN1144" s="57"/>
      <c r="EO1144" s="57"/>
      <c r="EP1144" s="57"/>
      <c r="EQ1144" s="57"/>
      <c r="ER1144" s="57"/>
      <c r="ES1144" s="57"/>
      <c r="ET1144" s="57"/>
      <c r="EU1144" s="57"/>
      <c r="EV1144" s="57"/>
      <c r="EW1144" s="57"/>
      <c r="EX1144" s="57"/>
      <c r="EY1144" s="57"/>
      <c r="EZ1144" s="57"/>
      <c r="FA1144" s="57"/>
      <c r="FB1144" s="57"/>
      <c r="FC1144" s="57"/>
      <c r="FD1144" s="57"/>
      <c r="FE1144" s="57"/>
      <c r="FF1144" s="57"/>
      <c r="FG1144" s="92"/>
      <c r="FH1144" s="92"/>
      <c r="FI1144" s="92"/>
      <c r="FJ1144" s="92"/>
      <c r="FK1144" s="92"/>
      <c r="FL1144" s="92"/>
      <c r="FM1144" s="92"/>
      <c r="FN1144" s="92"/>
      <c r="FO1144" s="92"/>
    </row>
    <row r="1145" s="58" customFormat="1" ht="15" spans="1:171">
      <c r="A1145" s="95">
        <v>21901</v>
      </c>
      <c r="B1145" s="107" t="s">
        <v>970</v>
      </c>
      <c r="C1145" s="97">
        <v>0</v>
      </c>
      <c r="D1145" s="97">
        <v>0</v>
      </c>
      <c r="E1145" s="88"/>
      <c r="F1145" s="57"/>
      <c r="G1145" s="57"/>
      <c r="H1145" s="57"/>
      <c r="I1145" s="57"/>
      <c r="J1145" s="57"/>
      <c r="K1145" s="57"/>
      <c r="L1145" s="57"/>
      <c r="M1145" s="57"/>
      <c r="N1145" s="57"/>
      <c r="O1145" s="57"/>
      <c r="P1145" s="57"/>
      <c r="Q1145" s="57"/>
      <c r="R1145" s="57"/>
      <c r="S1145" s="57"/>
      <c r="T1145" s="57"/>
      <c r="U1145" s="57"/>
      <c r="V1145" s="57"/>
      <c r="W1145" s="57"/>
      <c r="X1145" s="57"/>
      <c r="Y1145" s="57"/>
      <c r="Z1145" s="57"/>
      <c r="AA1145" s="57"/>
      <c r="AB1145" s="57"/>
      <c r="AC1145" s="57"/>
      <c r="AD1145" s="57"/>
      <c r="AE1145" s="57"/>
      <c r="AF1145" s="57"/>
      <c r="AG1145" s="57"/>
      <c r="AH1145" s="57"/>
      <c r="AI1145" s="57"/>
      <c r="AJ1145" s="57"/>
      <c r="AK1145" s="57"/>
      <c r="AL1145" s="57"/>
      <c r="AM1145" s="57"/>
      <c r="AN1145" s="57"/>
      <c r="AO1145" s="57"/>
      <c r="AP1145" s="57"/>
      <c r="AQ1145" s="57"/>
      <c r="AR1145" s="57"/>
      <c r="AS1145" s="57"/>
      <c r="AT1145" s="57"/>
      <c r="AU1145" s="57"/>
      <c r="AV1145" s="57"/>
      <c r="AW1145" s="57"/>
      <c r="AX1145" s="57"/>
      <c r="AY1145" s="57"/>
      <c r="AZ1145" s="57"/>
      <c r="BA1145" s="57"/>
      <c r="BB1145" s="57"/>
      <c r="BC1145" s="57"/>
      <c r="BD1145" s="57"/>
      <c r="BE1145" s="57"/>
      <c r="BF1145" s="57"/>
      <c r="BG1145" s="57"/>
      <c r="BH1145" s="57"/>
      <c r="BI1145" s="57"/>
      <c r="BJ1145" s="57"/>
      <c r="BK1145" s="57"/>
      <c r="BL1145" s="57"/>
      <c r="BM1145" s="57"/>
      <c r="BN1145" s="57"/>
      <c r="BO1145" s="57"/>
      <c r="BP1145" s="57"/>
      <c r="BQ1145" s="57"/>
      <c r="BR1145" s="57"/>
      <c r="BS1145" s="57"/>
      <c r="BT1145" s="57"/>
      <c r="BU1145" s="57"/>
      <c r="BV1145" s="57"/>
      <c r="BW1145" s="57"/>
      <c r="BX1145" s="57"/>
      <c r="BY1145" s="57"/>
      <c r="BZ1145" s="57"/>
      <c r="CA1145" s="57"/>
      <c r="CB1145" s="57"/>
      <c r="CC1145" s="57"/>
      <c r="CD1145" s="57"/>
      <c r="CE1145" s="57"/>
      <c r="CF1145" s="57"/>
      <c r="CG1145" s="57"/>
      <c r="CH1145" s="57"/>
      <c r="CI1145" s="57"/>
      <c r="CJ1145" s="57"/>
      <c r="CK1145" s="57"/>
      <c r="CL1145" s="57"/>
      <c r="CM1145" s="57"/>
      <c r="CN1145" s="57"/>
      <c r="CO1145" s="57"/>
      <c r="CP1145" s="57"/>
      <c r="CQ1145" s="57"/>
      <c r="CR1145" s="57"/>
      <c r="CS1145" s="57"/>
      <c r="CT1145" s="57"/>
      <c r="CU1145" s="57"/>
      <c r="CV1145" s="57"/>
      <c r="CW1145" s="57"/>
      <c r="CX1145" s="57"/>
      <c r="CY1145" s="57"/>
      <c r="CZ1145" s="57"/>
      <c r="DA1145" s="57"/>
      <c r="DB1145" s="57"/>
      <c r="DC1145" s="57"/>
      <c r="DD1145" s="57"/>
      <c r="DE1145" s="57"/>
      <c r="DF1145" s="57"/>
      <c r="DG1145" s="57"/>
      <c r="DH1145" s="57"/>
      <c r="DI1145" s="57"/>
      <c r="DJ1145" s="57"/>
      <c r="DK1145" s="57"/>
      <c r="DL1145" s="57"/>
      <c r="DM1145" s="57"/>
      <c r="DN1145" s="57"/>
      <c r="DO1145" s="57"/>
      <c r="DP1145" s="57"/>
      <c r="DQ1145" s="57"/>
      <c r="DR1145" s="57"/>
      <c r="DS1145" s="57"/>
      <c r="DT1145" s="57"/>
      <c r="DU1145" s="57"/>
      <c r="DV1145" s="57"/>
      <c r="DW1145" s="57"/>
      <c r="DX1145" s="57"/>
      <c r="DY1145" s="57"/>
      <c r="DZ1145" s="57"/>
      <c r="EA1145" s="57"/>
      <c r="EB1145" s="57"/>
      <c r="EC1145" s="57"/>
      <c r="ED1145" s="57"/>
      <c r="EE1145" s="57"/>
      <c r="EF1145" s="57"/>
      <c r="EG1145" s="57"/>
      <c r="EH1145" s="57"/>
      <c r="EI1145" s="57"/>
      <c r="EJ1145" s="57"/>
      <c r="EK1145" s="57"/>
      <c r="EL1145" s="57"/>
      <c r="EM1145" s="57"/>
      <c r="EN1145" s="57"/>
      <c r="EO1145" s="57"/>
      <c r="EP1145" s="57"/>
      <c r="EQ1145" s="57"/>
      <c r="ER1145" s="57"/>
      <c r="ES1145" s="57"/>
      <c r="ET1145" s="57"/>
      <c r="EU1145" s="57"/>
      <c r="EV1145" s="57"/>
      <c r="EW1145" s="57"/>
      <c r="EX1145" s="57"/>
      <c r="EY1145" s="57"/>
      <c r="EZ1145" s="57"/>
      <c r="FA1145" s="57"/>
      <c r="FB1145" s="57"/>
      <c r="FC1145" s="57"/>
      <c r="FD1145" s="57"/>
      <c r="FE1145" s="57"/>
      <c r="FF1145" s="57"/>
      <c r="FG1145" s="92"/>
      <c r="FH1145" s="92"/>
      <c r="FI1145" s="92"/>
      <c r="FJ1145" s="92"/>
      <c r="FK1145" s="92"/>
      <c r="FL1145" s="92"/>
      <c r="FM1145" s="92"/>
      <c r="FN1145" s="92"/>
      <c r="FO1145" s="92"/>
    </row>
    <row r="1146" s="58" customFormat="1" ht="15" spans="1:171">
      <c r="A1146" s="85">
        <v>21902</v>
      </c>
      <c r="B1146" s="106" t="s">
        <v>971</v>
      </c>
      <c r="C1146" s="87">
        <v>0</v>
      </c>
      <c r="D1146" s="87">
        <v>0</v>
      </c>
      <c r="E1146" s="88"/>
      <c r="F1146" s="57"/>
      <c r="G1146" s="57"/>
      <c r="H1146" s="57"/>
      <c r="I1146" s="57"/>
      <c r="J1146" s="57"/>
      <c r="K1146" s="57"/>
      <c r="L1146" s="57"/>
      <c r="M1146" s="57"/>
      <c r="N1146" s="57"/>
      <c r="O1146" s="57"/>
      <c r="P1146" s="57"/>
      <c r="Q1146" s="57"/>
      <c r="R1146" s="57"/>
      <c r="S1146" s="57"/>
      <c r="T1146" s="57"/>
      <c r="U1146" s="57"/>
      <c r="V1146" s="57"/>
      <c r="W1146" s="57"/>
      <c r="X1146" s="57"/>
      <c r="Y1146" s="57"/>
      <c r="Z1146" s="57"/>
      <c r="AA1146" s="57"/>
      <c r="AB1146" s="57"/>
      <c r="AC1146" s="57"/>
      <c r="AD1146" s="57"/>
      <c r="AE1146" s="57"/>
      <c r="AF1146" s="57"/>
      <c r="AG1146" s="57"/>
      <c r="AH1146" s="57"/>
      <c r="AI1146" s="57"/>
      <c r="AJ1146" s="57"/>
      <c r="AK1146" s="57"/>
      <c r="AL1146" s="57"/>
      <c r="AM1146" s="57"/>
      <c r="AN1146" s="57"/>
      <c r="AO1146" s="57"/>
      <c r="AP1146" s="57"/>
      <c r="AQ1146" s="57"/>
      <c r="AR1146" s="57"/>
      <c r="AS1146" s="57"/>
      <c r="AT1146" s="57"/>
      <c r="AU1146" s="57"/>
      <c r="AV1146" s="57"/>
      <c r="AW1146" s="57"/>
      <c r="AX1146" s="57"/>
      <c r="AY1146" s="57"/>
      <c r="AZ1146" s="57"/>
      <c r="BA1146" s="57"/>
      <c r="BB1146" s="57"/>
      <c r="BC1146" s="57"/>
      <c r="BD1146" s="57"/>
      <c r="BE1146" s="57"/>
      <c r="BF1146" s="57"/>
      <c r="BG1146" s="57"/>
      <c r="BH1146" s="57"/>
      <c r="BI1146" s="57"/>
      <c r="BJ1146" s="57"/>
      <c r="BK1146" s="57"/>
      <c r="BL1146" s="57"/>
      <c r="BM1146" s="57"/>
      <c r="BN1146" s="57"/>
      <c r="BO1146" s="57"/>
      <c r="BP1146" s="57"/>
      <c r="BQ1146" s="57"/>
      <c r="BR1146" s="57"/>
      <c r="BS1146" s="57"/>
      <c r="BT1146" s="57"/>
      <c r="BU1146" s="57"/>
      <c r="BV1146" s="57"/>
      <c r="BW1146" s="57"/>
      <c r="BX1146" s="57"/>
      <c r="BY1146" s="57"/>
      <c r="BZ1146" s="57"/>
      <c r="CA1146" s="57"/>
      <c r="CB1146" s="57"/>
      <c r="CC1146" s="57"/>
      <c r="CD1146" s="57"/>
      <c r="CE1146" s="57"/>
      <c r="CF1146" s="57"/>
      <c r="CG1146" s="57"/>
      <c r="CH1146" s="57"/>
      <c r="CI1146" s="57"/>
      <c r="CJ1146" s="57"/>
      <c r="CK1146" s="57"/>
      <c r="CL1146" s="57"/>
      <c r="CM1146" s="57"/>
      <c r="CN1146" s="57"/>
      <c r="CO1146" s="57"/>
      <c r="CP1146" s="57"/>
      <c r="CQ1146" s="57"/>
      <c r="CR1146" s="57"/>
      <c r="CS1146" s="57"/>
      <c r="CT1146" s="57"/>
      <c r="CU1146" s="57"/>
      <c r="CV1146" s="57"/>
      <c r="CW1146" s="57"/>
      <c r="CX1146" s="57"/>
      <c r="CY1146" s="57"/>
      <c r="CZ1146" s="57"/>
      <c r="DA1146" s="57"/>
      <c r="DB1146" s="57"/>
      <c r="DC1146" s="57"/>
      <c r="DD1146" s="57"/>
      <c r="DE1146" s="57"/>
      <c r="DF1146" s="57"/>
      <c r="DG1146" s="57"/>
      <c r="DH1146" s="57"/>
      <c r="DI1146" s="57"/>
      <c r="DJ1146" s="57"/>
      <c r="DK1146" s="57"/>
      <c r="DL1146" s="57"/>
      <c r="DM1146" s="57"/>
      <c r="DN1146" s="57"/>
      <c r="DO1146" s="57"/>
      <c r="DP1146" s="57"/>
      <c r="DQ1146" s="57"/>
      <c r="DR1146" s="57"/>
      <c r="DS1146" s="57"/>
      <c r="DT1146" s="57"/>
      <c r="DU1146" s="57"/>
      <c r="DV1146" s="57"/>
      <c r="DW1146" s="57"/>
      <c r="DX1146" s="57"/>
      <c r="DY1146" s="57"/>
      <c r="DZ1146" s="57"/>
      <c r="EA1146" s="57"/>
      <c r="EB1146" s="57"/>
      <c r="EC1146" s="57"/>
      <c r="ED1146" s="57"/>
      <c r="EE1146" s="57"/>
      <c r="EF1146" s="57"/>
      <c r="EG1146" s="57"/>
      <c r="EH1146" s="57"/>
      <c r="EI1146" s="57"/>
      <c r="EJ1146" s="57"/>
      <c r="EK1146" s="57"/>
      <c r="EL1146" s="57"/>
      <c r="EM1146" s="57"/>
      <c r="EN1146" s="57"/>
      <c r="EO1146" s="57"/>
      <c r="EP1146" s="57"/>
      <c r="EQ1146" s="57"/>
      <c r="ER1146" s="57"/>
      <c r="ES1146" s="57"/>
      <c r="ET1146" s="57"/>
      <c r="EU1146" s="57"/>
      <c r="EV1146" s="57"/>
      <c r="EW1146" s="57"/>
      <c r="EX1146" s="57"/>
      <c r="EY1146" s="57"/>
      <c r="EZ1146" s="57"/>
      <c r="FA1146" s="57"/>
      <c r="FB1146" s="57"/>
      <c r="FC1146" s="57"/>
      <c r="FD1146" s="57"/>
      <c r="FE1146" s="57"/>
      <c r="FF1146" s="57"/>
      <c r="FG1146" s="92"/>
      <c r="FH1146" s="92"/>
      <c r="FI1146" s="92"/>
      <c r="FJ1146" s="92"/>
      <c r="FK1146" s="92"/>
      <c r="FL1146" s="92"/>
      <c r="FM1146" s="92"/>
      <c r="FN1146" s="92"/>
      <c r="FO1146" s="92"/>
    </row>
    <row r="1147" s="58" customFormat="1" ht="15" spans="1:171">
      <c r="A1147" s="95">
        <v>21902</v>
      </c>
      <c r="B1147" s="107" t="s">
        <v>971</v>
      </c>
      <c r="C1147" s="97">
        <v>0</v>
      </c>
      <c r="D1147" s="97">
        <v>0</v>
      </c>
      <c r="E1147" s="88"/>
      <c r="F1147" s="57"/>
      <c r="G1147" s="57"/>
      <c r="H1147" s="57"/>
      <c r="I1147" s="57"/>
      <c r="J1147" s="57"/>
      <c r="K1147" s="57"/>
      <c r="L1147" s="57"/>
      <c r="M1147" s="57"/>
      <c r="N1147" s="57"/>
      <c r="O1147" s="57"/>
      <c r="P1147" s="57"/>
      <c r="Q1147" s="57"/>
      <c r="R1147" s="57"/>
      <c r="S1147" s="57"/>
      <c r="T1147" s="57"/>
      <c r="U1147" s="57"/>
      <c r="V1147" s="57"/>
      <c r="W1147" s="57"/>
      <c r="X1147" s="57"/>
      <c r="Y1147" s="57"/>
      <c r="Z1147" s="57"/>
      <c r="AA1147" s="57"/>
      <c r="AB1147" s="57"/>
      <c r="AC1147" s="57"/>
      <c r="AD1147" s="57"/>
      <c r="AE1147" s="57"/>
      <c r="AF1147" s="57"/>
      <c r="AG1147" s="57"/>
      <c r="AH1147" s="57"/>
      <c r="AI1147" s="57"/>
      <c r="AJ1147" s="57"/>
      <c r="AK1147" s="57"/>
      <c r="AL1147" s="57"/>
      <c r="AM1147" s="57"/>
      <c r="AN1147" s="57"/>
      <c r="AO1147" s="57"/>
      <c r="AP1147" s="57"/>
      <c r="AQ1147" s="57"/>
      <c r="AR1147" s="57"/>
      <c r="AS1147" s="57"/>
      <c r="AT1147" s="57"/>
      <c r="AU1147" s="57"/>
      <c r="AV1147" s="57"/>
      <c r="AW1147" s="57"/>
      <c r="AX1147" s="57"/>
      <c r="AY1147" s="57"/>
      <c r="AZ1147" s="57"/>
      <c r="BA1147" s="57"/>
      <c r="BB1147" s="57"/>
      <c r="BC1147" s="57"/>
      <c r="BD1147" s="57"/>
      <c r="BE1147" s="57"/>
      <c r="BF1147" s="57"/>
      <c r="BG1147" s="57"/>
      <c r="BH1147" s="57"/>
      <c r="BI1147" s="57"/>
      <c r="BJ1147" s="57"/>
      <c r="BK1147" s="57"/>
      <c r="BL1147" s="57"/>
      <c r="BM1147" s="57"/>
      <c r="BN1147" s="57"/>
      <c r="BO1147" s="57"/>
      <c r="BP1147" s="57"/>
      <c r="BQ1147" s="57"/>
      <c r="BR1147" s="57"/>
      <c r="BS1147" s="57"/>
      <c r="BT1147" s="57"/>
      <c r="BU1147" s="57"/>
      <c r="BV1147" s="57"/>
      <c r="BW1147" s="57"/>
      <c r="BX1147" s="57"/>
      <c r="BY1147" s="57"/>
      <c r="BZ1147" s="57"/>
      <c r="CA1147" s="57"/>
      <c r="CB1147" s="57"/>
      <c r="CC1147" s="57"/>
      <c r="CD1147" s="57"/>
      <c r="CE1147" s="57"/>
      <c r="CF1147" s="57"/>
      <c r="CG1147" s="57"/>
      <c r="CH1147" s="57"/>
      <c r="CI1147" s="57"/>
      <c r="CJ1147" s="57"/>
      <c r="CK1147" s="57"/>
      <c r="CL1147" s="57"/>
      <c r="CM1147" s="57"/>
      <c r="CN1147" s="57"/>
      <c r="CO1147" s="57"/>
      <c r="CP1147" s="57"/>
      <c r="CQ1147" s="57"/>
      <c r="CR1147" s="57"/>
      <c r="CS1147" s="57"/>
      <c r="CT1147" s="57"/>
      <c r="CU1147" s="57"/>
      <c r="CV1147" s="57"/>
      <c r="CW1147" s="57"/>
      <c r="CX1147" s="57"/>
      <c r="CY1147" s="57"/>
      <c r="CZ1147" s="57"/>
      <c r="DA1147" s="57"/>
      <c r="DB1147" s="57"/>
      <c r="DC1147" s="57"/>
      <c r="DD1147" s="57"/>
      <c r="DE1147" s="57"/>
      <c r="DF1147" s="57"/>
      <c r="DG1147" s="57"/>
      <c r="DH1147" s="57"/>
      <c r="DI1147" s="57"/>
      <c r="DJ1147" s="57"/>
      <c r="DK1147" s="57"/>
      <c r="DL1147" s="57"/>
      <c r="DM1147" s="57"/>
      <c r="DN1147" s="57"/>
      <c r="DO1147" s="57"/>
      <c r="DP1147" s="57"/>
      <c r="DQ1147" s="57"/>
      <c r="DR1147" s="57"/>
      <c r="DS1147" s="57"/>
      <c r="DT1147" s="57"/>
      <c r="DU1147" s="57"/>
      <c r="DV1147" s="57"/>
      <c r="DW1147" s="57"/>
      <c r="DX1147" s="57"/>
      <c r="DY1147" s="57"/>
      <c r="DZ1147" s="57"/>
      <c r="EA1147" s="57"/>
      <c r="EB1147" s="57"/>
      <c r="EC1147" s="57"/>
      <c r="ED1147" s="57"/>
      <c r="EE1147" s="57"/>
      <c r="EF1147" s="57"/>
      <c r="EG1147" s="57"/>
      <c r="EH1147" s="57"/>
      <c r="EI1147" s="57"/>
      <c r="EJ1147" s="57"/>
      <c r="EK1147" s="57"/>
      <c r="EL1147" s="57"/>
      <c r="EM1147" s="57"/>
      <c r="EN1147" s="57"/>
      <c r="EO1147" s="57"/>
      <c r="EP1147" s="57"/>
      <c r="EQ1147" s="57"/>
      <c r="ER1147" s="57"/>
      <c r="ES1147" s="57"/>
      <c r="ET1147" s="57"/>
      <c r="EU1147" s="57"/>
      <c r="EV1147" s="57"/>
      <c r="EW1147" s="57"/>
      <c r="EX1147" s="57"/>
      <c r="EY1147" s="57"/>
      <c r="EZ1147" s="57"/>
      <c r="FA1147" s="57"/>
      <c r="FB1147" s="57"/>
      <c r="FC1147" s="57"/>
      <c r="FD1147" s="57"/>
      <c r="FE1147" s="57"/>
      <c r="FF1147" s="57"/>
      <c r="FG1147" s="92"/>
      <c r="FH1147" s="92"/>
      <c r="FI1147" s="92"/>
      <c r="FJ1147" s="92"/>
      <c r="FK1147" s="92"/>
      <c r="FL1147" s="92"/>
      <c r="FM1147" s="92"/>
      <c r="FN1147" s="92"/>
      <c r="FO1147" s="92"/>
    </row>
    <row r="1148" s="58" customFormat="1" ht="15" spans="1:171">
      <c r="A1148" s="85">
        <v>21903</v>
      </c>
      <c r="B1148" s="106" t="s">
        <v>972</v>
      </c>
      <c r="C1148" s="87">
        <v>0</v>
      </c>
      <c r="D1148" s="87">
        <v>0</v>
      </c>
      <c r="E1148" s="88"/>
      <c r="F1148" s="57"/>
      <c r="G1148" s="57"/>
      <c r="H1148" s="57"/>
      <c r="I1148" s="57"/>
      <c r="J1148" s="57"/>
      <c r="K1148" s="57"/>
      <c r="L1148" s="57"/>
      <c r="M1148" s="57"/>
      <c r="N1148" s="57"/>
      <c r="O1148" s="57"/>
      <c r="P1148" s="57"/>
      <c r="Q1148" s="57"/>
      <c r="R1148" s="57"/>
      <c r="S1148" s="57"/>
      <c r="T1148" s="57"/>
      <c r="U1148" s="57"/>
      <c r="V1148" s="57"/>
      <c r="W1148" s="57"/>
      <c r="X1148" s="57"/>
      <c r="Y1148" s="57"/>
      <c r="Z1148" s="57"/>
      <c r="AA1148" s="57"/>
      <c r="AB1148" s="57"/>
      <c r="AC1148" s="57"/>
      <c r="AD1148" s="57"/>
      <c r="AE1148" s="57"/>
      <c r="AF1148" s="57"/>
      <c r="AG1148" s="57"/>
      <c r="AH1148" s="57"/>
      <c r="AI1148" s="57"/>
      <c r="AJ1148" s="57"/>
      <c r="AK1148" s="57"/>
      <c r="AL1148" s="57"/>
      <c r="AM1148" s="57"/>
      <c r="AN1148" s="57"/>
      <c r="AO1148" s="57"/>
      <c r="AP1148" s="57"/>
      <c r="AQ1148" s="57"/>
      <c r="AR1148" s="57"/>
      <c r="AS1148" s="57"/>
      <c r="AT1148" s="57"/>
      <c r="AU1148" s="57"/>
      <c r="AV1148" s="57"/>
      <c r="AW1148" s="57"/>
      <c r="AX1148" s="57"/>
      <c r="AY1148" s="57"/>
      <c r="AZ1148" s="57"/>
      <c r="BA1148" s="57"/>
      <c r="BB1148" s="57"/>
      <c r="BC1148" s="57"/>
      <c r="BD1148" s="57"/>
      <c r="BE1148" s="57"/>
      <c r="BF1148" s="57"/>
      <c r="BG1148" s="57"/>
      <c r="BH1148" s="57"/>
      <c r="BI1148" s="57"/>
      <c r="BJ1148" s="57"/>
      <c r="BK1148" s="57"/>
      <c r="BL1148" s="57"/>
      <c r="BM1148" s="57"/>
      <c r="BN1148" s="57"/>
      <c r="BO1148" s="57"/>
      <c r="BP1148" s="57"/>
      <c r="BQ1148" s="57"/>
      <c r="BR1148" s="57"/>
      <c r="BS1148" s="57"/>
      <c r="BT1148" s="57"/>
      <c r="BU1148" s="57"/>
      <c r="BV1148" s="57"/>
      <c r="BW1148" s="57"/>
      <c r="BX1148" s="57"/>
      <c r="BY1148" s="57"/>
      <c r="BZ1148" s="57"/>
      <c r="CA1148" s="57"/>
      <c r="CB1148" s="57"/>
      <c r="CC1148" s="57"/>
      <c r="CD1148" s="57"/>
      <c r="CE1148" s="57"/>
      <c r="CF1148" s="57"/>
      <c r="CG1148" s="57"/>
      <c r="CH1148" s="57"/>
      <c r="CI1148" s="57"/>
      <c r="CJ1148" s="57"/>
      <c r="CK1148" s="57"/>
      <c r="CL1148" s="57"/>
      <c r="CM1148" s="57"/>
      <c r="CN1148" s="57"/>
      <c r="CO1148" s="57"/>
      <c r="CP1148" s="57"/>
      <c r="CQ1148" s="57"/>
      <c r="CR1148" s="57"/>
      <c r="CS1148" s="57"/>
      <c r="CT1148" s="57"/>
      <c r="CU1148" s="57"/>
      <c r="CV1148" s="57"/>
      <c r="CW1148" s="57"/>
      <c r="CX1148" s="57"/>
      <c r="CY1148" s="57"/>
      <c r="CZ1148" s="57"/>
      <c r="DA1148" s="57"/>
      <c r="DB1148" s="57"/>
      <c r="DC1148" s="57"/>
      <c r="DD1148" s="57"/>
      <c r="DE1148" s="57"/>
      <c r="DF1148" s="57"/>
      <c r="DG1148" s="57"/>
      <c r="DH1148" s="57"/>
      <c r="DI1148" s="57"/>
      <c r="DJ1148" s="57"/>
      <c r="DK1148" s="57"/>
      <c r="DL1148" s="57"/>
      <c r="DM1148" s="57"/>
      <c r="DN1148" s="57"/>
      <c r="DO1148" s="57"/>
      <c r="DP1148" s="57"/>
      <c r="DQ1148" s="57"/>
      <c r="DR1148" s="57"/>
      <c r="DS1148" s="57"/>
      <c r="DT1148" s="57"/>
      <c r="DU1148" s="57"/>
      <c r="DV1148" s="57"/>
      <c r="DW1148" s="57"/>
      <c r="DX1148" s="57"/>
      <c r="DY1148" s="57"/>
      <c r="DZ1148" s="57"/>
      <c r="EA1148" s="57"/>
      <c r="EB1148" s="57"/>
      <c r="EC1148" s="57"/>
      <c r="ED1148" s="57"/>
      <c r="EE1148" s="57"/>
      <c r="EF1148" s="57"/>
      <c r="EG1148" s="57"/>
      <c r="EH1148" s="57"/>
      <c r="EI1148" s="57"/>
      <c r="EJ1148" s="57"/>
      <c r="EK1148" s="57"/>
      <c r="EL1148" s="57"/>
      <c r="EM1148" s="57"/>
      <c r="EN1148" s="57"/>
      <c r="EO1148" s="57"/>
      <c r="EP1148" s="57"/>
      <c r="EQ1148" s="57"/>
      <c r="ER1148" s="57"/>
      <c r="ES1148" s="57"/>
      <c r="ET1148" s="57"/>
      <c r="EU1148" s="57"/>
      <c r="EV1148" s="57"/>
      <c r="EW1148" s="57"/>
      <c r="EX1148" s="57"/>
      <c r="EY1148" s="57"/>
      <c r="EZ1148" s="57"/>
      <c r="FA1148" s="57"/>
      <c r="FB1148" s="57"/>
      <c r="FC1148" s="57"/>
      <c r="FD1148" s="57"/>
      <c r="FE1148" s="57"/>
      <c r="FF1148" s="57"/>
      <c r="FG1148" s="92"/>
      <c r="FH1148" s="92"/>
      <c r="FI1148" s="92"/>
      <c r="FJ1148" s="92"/>
      <c r="FK1148" s="92"/>
      <c r="FL1148" s="92"/>
      <c r="FM1148" s="92"/>
      <c r="FN1148" s="92"/>
      <c r="FO1148" s="92"/>
    </row>
    <row r="1149" s="58" customFormat="1" ht="15" spans="1:171">
      <c r="A1149" s="95">
        <v>21903</v>
      </c>
      <c r="B1149" s="107" t="s">
        <v>972</v>
      </c>
      <c r="C1149" s="97">
        <v>0</v>
      </c>
      <c r="D1149" s="97">
        <v>0</v>
      </c>
      <c r="E1149" s="88"/>
      <c r="F1149" s="57"/>
      <c r="G1149" s="57"/>
      <c r="H1149" s="57"/>
      <c r="I1149" s="57"/>
      <c r="J1149" s="57"/>
      <c r="K1149" s="57"/>
      <c r="L1149" s="57"/>
      <c r="M1149" s="57"/>
      <c r="N1149" s="57"/>
      <c r="O1149" s="57"/>
      <c r="P1149" s="57"/>
      <c r="Q1149" s="57"/>
      <c r="R1149" s="57"/>
      <c r="S1149" s="57"/>
      <c r="T1149" s="57"/>
      <c r="U1149" s="57"/>
      <c r="V1149" s="57"/>
      <c r="W1149" s="57"/>
      <c r="X1149" s="57"/>
      <c r="Y1149" s="57"/>
      <c r="Z1149" s="57"/>
      <c r="AA1149" s="57"/>
      <c r="AB1149" s="57"/>
      <c r="AC1149" s="57"/>
      <c r="AD1149" s="57"/>
      <c r="AE1149" s="57"/>
      <c r="AF1149" s="57"/>
      <c r="AG1149" s="57"/>
      <c r="AH1149" s="57"/>
      <c r="AI1149" s="57"/>
      <c r="AJ1149" s="57"/>
      <c r="AK1149" s="57"/>
      <c r="AL1149" s="57"/>
      <c r="AM1149" s="57"/>
      <c r="AN1149" s="57"/>
      <c r="AO1149" s="57"/>
      <c r="AP1149" s="57"/>
      <c r="AQ1149" s="57"/>
      <c r="AR1149" s="57"/>
      <c r="AS1149" s="57"/>
      <c r="AT1149" s="57"/>
      <c r="AU1149" s="57"/>
      <c r="AV1149" s="57"/>
      <c r="AW1149" s="57"/>
      <c r="AX1149" s="57"/>
      <c r="AY1149" s="57"/>
      <c r="AZ1149" s="57"/>
      <c r="BA1149" s="57"/>
      <c r="BB1149" s="57"/>
      <c r="BC1149" s="57"/>
      <c r="BD1149" s="57"/>
      <c r="BE1149" s="57"/>
      <c r="BF1149" s="57"/>
      <c r="BG1149" s="57"/>
      <c r="BH1149" s="57"/>
      <c r="BI1149" s="57"/>
      <c r="BJ1149" s="57"/>
      <c r="BK1149" s="57"/>
      <c r="BL1149" s="57"/>
      <c r="BM1149" s="57"/>
      <c r="BN1149" s="57"/>
      <c r="BO1149" s="57"/>
      <c r="BP1149" s="57"/>
      <c r="BQ1149" s="57"/>
      <c r="BR1149" s="57"/>
      <c r="BS1149" s="57"/>
      <c r="BT1149" s="57"/>
      <c r="BU1149" s="57"/>
      <c r="BV1149" s="57"/>
      <c r="BW1149" s="57"/>
      <c r="BX1149" s="57"/>
      <c r="BY1149" s="57"/>
      <c r="BZ1149" s="57"/>
      <c r="CA1149" s="57"/>
      <c r="CB1149" s="57"/>
      <c r="CC1149" s="57"/>
      <c r="CD1149" s="57"/>
      <c r="CE1149" s="57"/>
      <c r="CF1149" s="57"/>
      <c r="CG1149" s="57"/>
      <c r="CH1149" s="57"/>
      <c r="CI1149" s="57"/>
      <c r="CJ1149" s="57"/>
      <c r="CK1149" s="57"/>
      <c r="CL1149" s="57"/>
      <c r="CM1149" s="57"/>
      <c r="CN1149" s="57"/>
      <c r="CO1149" s="57"/>
      <c r="CP1149" s="57"/>
      <c r="CQ1149" s="57"/>
      <c r="CR1149" s="57"/>
      <c r="CS1149" s="57"/>
      <c r="CT1149" s="57"/>
      <c r="CU1149" s="57"/>
      <c r="CV1149" s="57"/>
      <c r="CW1149" s="57"/>
      <c r="CX1149" s="57"/>
      <c r="CY1149" s="57"/>
      <c r="CZ1149" s="57"/>
      <c r="DA1149" s="57"/>
      <c r="DB1149" s="57"/>
      <c r="DC1149" s="57"/>
      <c r="DD1149" s="57"/>
      <c r="DE1149" s="57"/>
      <c r="DF1149" s="57"/>
      <c r="DG1149" s="57"/>
      <c r="DH1149" s="57"/>
      <c r="DI1149" s="57"/>
      <c r="DJ1149" s="57"/>
      <c r="DK1149" s="57"/>
      <c r="DL1149" s="57"/>
      <c r="DM1149" s="57"/>
      <c r="DN1149" s="57"/>
      <c r="DO1149" s="57"/>
      <c r="DP1149" s="57"/>
      <c r="DQ1149" s="57"/>
      <c r="DR1149" s="57"/>
      <c r="DS1149" s="57"/>
      <c r="DT1149" s="57"/>
      <c r="DU1149" s="57"/>
      <c r="DV1149" s="57"/>
      <c r="DW1149" s="57"/>
      <c r="DX1149" s="57"/>
      <c r="DY1149" s="57"/>
      <c r="DZ1149" s="57"/>
      <c r="EA1149" s="57"/>
      <c r="EB1149" s="57"/>
      <c r="EC1149" s="57"/>
      <c r="ED1149" s="57"/>
      <c r="EE1149" s="57"/>
      <c r="EF1149" s="57"/>
      <c r="EG1149" s="57"/>
      <c r="EH1149" s="57"/>
      <c r="EI1149" s="57"/>
      <c r="EJ1149" s="57"/>
      <c r="EK1149" s="57"/>
      <c r="EL1149" s="57"/>
      <c r="EM1149" s="57"/>
      <c r="EN1149" s="57"/>
      <c r="EO1149" s="57"/>
      <c r="EP1149" s="57"/>
      <c r="EQ1149" s="57"/>
      <c r="ER1149" s="57"/>
      <c r="ES1149" s="57"/>
      <c r="ET1149" s="57"/>
      <c r="EU1149" s="57"/>
      <c r="EV1149" s="57"/>
      <c r="EW1149" s="57"/>
      <c r="EX1149" s="57"/>
      <c r="EY1149" s="57"/>
      <c r="EZ1149" s="57"/>
      <c r="FA1149" s="57"/>
      <c r="FB1149" s="57"/>
      <c r="FC1149" s="57"/>
      <c r="FD1149" s="57"/>
      <c r="FE1149" s="57"/>
      <c r="FF1149" s="57"/>
      <c r="FG1149" s="92"/>
      <c r="FH1149" s="92"/>
      <c r="FI1149" s="92"/>
      <c r="FJ1149" s="92"/>
      <c r="FK1149" s="92"/>
      <c r="FL1149" s="92"/>
      <c r="FM1149" s="92"/>
      <c r="FN1149" s="92"/>
      <c r="FO1149" s="92"/>
    </row>
    <row r="1150" s="58" customFormat="1" ht="15" spans="1:171">
      <c r="A1150" s="85">
        <v>21904</v>
      </c>
      <c r="B1150" s="106" t="s">
        <v>973</v>
      </c>
      <c r="C1150" s="87">
        <v>0</v>
      </c>
      <c r="D1150" s="87">
        <v>0</v>
      </c>
      <c r="E1150" s="88"/>
      <c r="F1150" s="57"/>
      <c r="G1150" s="57"/>
      <c r="H1150" s="57"/>
      <c r="I1150" s="57"/>
      <c r="J1150" s="57"/>
      <c r="K1150" s="57"/>
      <c r="L1150" s="57"/>
      <c r="M1150" s="57"/>
      <c r="N1150" s="57"/>
      <c r="O1150" s="57"/>
      <c r="P1150" s="57"/>
      <c r="Q1150" s="57"/>
      <c r="R1150" s="57"/>
      <c r="S1150" s="57"/>
      <c r="T1150" s="57"/>
      <c r="U1150" s="57"/>
      <c r="V1150" s="57"/>
      <c r="W1150" s="57"/>
      <c r="X1150" s="57"/>
      <c r="Y1150" s="57"/>
      <c r="Z1150" s="57"/>
      <c r="AA1150" s="57"/>
      <c r="AB1150" s="57"/>
      <c r="AC1150" s="57"/>
      <c r="AD1150" s="57"/>
      <c r="AE1150" s="57"/>
      <c r="AF1150" s="57"/>
      <c r="AG1150" s="57"/>
      <c r="AH1150" s="57"/>
      <c r="AI1150" s="57"/>
      <c r="AJ1150" s="57"/>
      <c r="AK1150" s="57"/>
      <c r="AL1150" s="57"/>
      <c r="AM1150" s="57"/>
      <c r="AN1150" s="57"/>
      <c r="AO1150" s="57"/>
      <c r="AP1150" s="57"/>
      <c r="AQ1150" s="57"/>
      <c r="AR1150" s="57"/>
      <c r="AS1150" s="57"/>
      <c r="AT1150" s="57"/>
      <c r="AU1150" s="57"/>
      <c r="AV1150" s="57"/>
      <c r="AW1150" s="57"/>
      <c r="AX1150" s="57"/>
      <c r="AY1150" s="57"/>
      <c r="AZ1150" s="57"/>
      <c r="BA1150" s="57"/>
      <c r="BB1150" s="57"/>
      <c r="BC1150" s="57"/>
      <c r="BD1150" s="57"/>
      <c r="BE1150" s="57"/>
      <c r="BF1150" s="57"/>
      <c r="BG1150" s="57"/>
      <c r="BH1150" s="57"/>
      <c r="BI1150" s="57"/>
      <c r="BJ1150" s="57"/>
      <c r="BK1150" s="57"/>
      <c r="BL1150" s="57"/>
      <c r="BM1150" s="57"/>
      <c r="BN1150" s="57"/>
      <c r="BO1150" s="57"/>
      <c r="BP1150" s="57"/>
      <c r="BQ1150" s="57"/>
      <c r="BR1150" s="57"/>
      <c r="BS1150" s="57"/>
      <c r="BT1150" s="57"/>
      <c r="BU1150" s="57"/>
      <c r="BV1150" s="57"/>
      <c r="BW1150" s="57"/>
      <c r="BX1150" s="57"/>
      <c r="BY1150" s="57"/>
      <c r="BZ1150" s="57"/>
      <c r="CA1150" s="57"/>
      <c r="CB1150" s="57"/>
      <c r="CC1150" s="57"/>
      <c r="CD1150" s="57"/>
      <c r="CE1150" s="57"/>
      <c r="CF1150" s="57"/>
      <c r="CG1150" s="57"/>
      <c r="CH1150" s="57"/>
      <c r="CI1150" s="57"/>
      <c r="CJ1150" s="57"/>
      <c r="CK1150" s="57"/>
      <c r="CL1150" s="57"/>
      <c r="CM1150" s="57"/>
      <c r="CN1150" s="57"/>
      <c r="CO1150" s="57"/>
      <c r="CP1150" s="57"/>
      <c r="CQ1150" s="57"/>
      <c r="CR1150" s="57"/>
      <c r="CS1150" s="57"/>
      <c r="CT1150" s="57"/>
      <c r="CU1150" s="57"/>
      <c r="CV1150" s="57"/>
      <c r="CW1150" s="57"/>
      <c r="CX1150" s="57"/>
      <c r="CY1150" s="57"/>
      <c r="CZ1150" s="57"/>
      <c r="DA1150" s="57"/>
      <c r="DB1150" s="57"/>
      <c r="DC1150" s="57"/>
      <c r="DD1150" s="57"/>
      <c r="DE1150" s="57"/>
      <c r="DF1150" s="57"/>
      <c r="DG1150" s="57"/>
      <c r="DH1150" s="57"/>
      <c r="DI1150" s="57"/>
      <c r="DJ1150" s="57"/>
      <c r="DK1150" s="57"/>
      <c r="DL1150" s="57"/>
      <c r="DM1150" s="57"/>
      <c r="DN1150" s="57"/>
      <c r="DO1150" s="57"/>
      <c r="DP1150" s="57"/>
      <c r="DQ1150" s="57"/>
      <c r="DR1150" s="57"/>
      <c r="DS1150" s="57"/>
      <c r="DT1150" s="57"/>
      <c r="DU1150" s="57"/>
      <c r="DV1150" s="57"/>
      <c r="DW1150" s="57"/>
      <c r="DX1150" s="57"/>
      <c r="DY1150" s="57"/>
      <c r="DZ1150" s="57"/>
      <c r="EA1150" s="57"/>
      <c r="EB1150" s="57"/>
      <c r="EC1150" s="57"/>
      <c r="ED1150" s="57"/>
      <c r="EE1150" s="57"/>
      <c r="EF1150" s="57"/>
      <c r="EG1150" s="57"/>
      <c r="EH1150" s="57"/>
      <c r="EI1150" s="57"/>
      <c r="EJ1150" s="57"/>
      <c r="EK1150" s="57"/>
      <c r="EL1150" s="57"/>
      <c r="EM1150" s="57"/>
      <c r="EN1150" s="57"/>
      <c r="EO1150" s="57"/>
      <c r="EP1150" s="57"/>
      <c r="EQ1150" s="57"/>
      <c r="ER1150" s="57"/>
      <c r="ES1150" s="57"/>
      <c r="ET1150" s="57"/>
      <c r="EU1150" s="57"/>
      <c r="EV1150" s="57"/>
      <c r="EW1150" s="57"/>
      <c r="EX1150" s="57"/>
      <c r="EY1150" s="57"/>
      <c r="EZ1150" s="57"/>
      <c r="FA1150" s="57"/>
      <c r="FB1150" s="57"/>
      <c r="FC1150" s="57"/>
      <c r="FD1150" s="57"/>
      <c r="FE1150" s="57"/>
      <c r="FF1150" s="57"/>
      <c r="FG1150" s="92"/>
      <c r="FH1150" s="92"/>
      <c r="FI1150" s="92"/>
      <c r="FJ1150" s="92"/>
      <c r="FK1150" s="92"/>
      <c r="FL1150" s="92"/>
      <c r="FM1150" s="92"/>
      <c r="FN1150" s="92"/>
      <c r="FO1150" s="92"/>
    </row>
    <row r="1151" s="58" customFormat="1" ht="15" spans="1:171">
      <c r="A1151" s="95">
        <v>21904</v>
      </c>
      <c r="B1151" s="107" t="s">
        <v>973</v>
      </c>
      <c r="C1151" s="97">
        <v>0</v>
      </c>
      <c r="D1151" s="97">
        <v>0</v>
      </c>
      <c r="E1151" s="88"/>
      <c r="F1151" s="57"/>
      <c r="G1151" s="57"/>
      <c r="H1151" s="57"/>
      <c r="I1151" s="57"/>
      <c r="J1151" s="57"/>
      <c r="K1151" s="57"/>
      <c r="L1151" s="57"/>
      <c r="M1151" s="57"/>
      <c r="N1151" s="57"/>
      <c r="O1151" s="57"/>
      <c r="P1151" s="57"/>
      <c r="Q1151" s="57"/>
      <c r="R1151" s="57"/>
      <c r="S1151" s="57"/>
      <c r="T1151" s="57"/>
      <c r="U1151" s="57"/>
      <c r="V1151" s="57"/>
      <c r="W1151" s="57"/>
      <c r="X1151" s="57"/>
      <c r="Y1151" s="57"/>
      <c r="Z1151" s="57"/>
      <c r="AA1151" s="57"/>
      <c r="AB1151" s="57"/>
      <c r="AC1151" s="57"/>
      <c r="AD1151" s="57"/>
      <c r="AE1151" s="57"/>
      <c r="AF1151" s="57"/>
      <c r="AG1151" s="57"/>
      <c r="AH1151" s="57"/>
      <c r="AI1151" s="57"/>
      <c r="AJ1151" s="57"/>
      <c r="AK1151" s="57"/>
      <c r="AL1151" s="57"/>
      <c r="AM1151" s="57"/>
      <c r="AN1151" s="57"/>
      <c r="AO1151" s="57"/>
      <c r="AP1151" s="57"/>
      <c r="AQ1151" s="57"/>
      <c r="AR1151" s="57"/>
      <c r="AS1151" s="57"/>
      <c r="AT1151" s="57"/>
      <c r="AU1151" s="57"/>
      <c r="AV1151" s="57"/>
      <c r="AW1151" s="57"/>
      <c r="AX1151" s="57"/>
      <c r="AY1151" s="57"/>
      <c r="AZ1151" s="57"/>
      <c r="BA1151" s="57"/>
      <c r="BB1151" s="57"/>
      <c r="BC1151" s="57"/>
      <c r="BD1151" s="57"/>
      <c r="BE1151" s="57"/>
      <c r="BF1151" s="57"/>
      <c r="BG1151" s="57"/>
      <c r="BH1151" s="57"/>
      <c r="BI1151" s="57"/>
      <c r="BJ1151" s="57"/>
      <c r="BK1151" s="57"/>
      <c r="BL1151" s="57"/>
      <c r="BM1151" s="57"/>
      <c r="BN1151" s="57"/>
      <c r="BO1151" s="57"/>
      <c r="BP1151" s="57"/>
      <c r="BQ1151" s="57"/>
      <c r="BR1151" s="57"/>
      <c r="BS1151" s="57"/>
      <c r="BT1151" s="57"/>
      <c r="BU1151" s="57"/>
      <c r="BV1151" s="57"/>
      <c r="BW1151" s="57"/>
      <c r="BX1151" s="57"/>
      <c r="BY1151" s="57"/>
      <c r="BZ1151" s="57"/>
      <c r="CA1151" s="57"/>
      <c r="CB1151" s="57"/>
      <c r="CC1151" s="57"/>
      <c r="CD1151" s="57"/>
      <c r="CE1151" s="57"/>
      <c r="CF1151" s="57"/>
      <c r="CG1151" s="57"/>
      <c r="CH1151" s="57"/>
      <c r="CI1151" s="57"/>
      <c r="CJ1151" s="57"/>
      <c r="CK1151" s="57"/>
      <c r="CL1151" s="57"/>
      <c r="CM1151" s="57"/>
      <c r="CN1151" s="57"/>
      <c r="CO1151" s="57"/>
      <c r="CP1151" s="57"/>
      <c r="CQ1151" s="57"/>
      <c r="CR1151" s="57"/>
      <c r="CS1151" s="57"/>
      <c r="CT1151" s="57"/>
      <c r="CU1151" s="57"/>
      <c r="CV1151" s="57"/>
      <c r="CW1151" s="57"/>
      <c r="CX1151" s="57"/>
      <c r="CY1151" s="57"/>
      <c r="CZ1151" s="57"/>
      <c r="DA1151" s="57"/>
      <c r="DB1151" s="57"/>
      <c r="DC1151" s="57"/>
      <c r="DD1151" s="57"/>
      <c r="DE1151" s="57"/>
      <c r="DF1151" s="57"/>
      <c r="DG1151" s="57"/>
      <c r="DH1151" s="57"/>
      <c r="DI1151" s="57"/>
      <c r="DJ1151" s="57"/>
      <c r="DK1151" s="57"/>
      <c r="DL1151" s="57"/>
      <c r="DM1151" s="57"/>
      <c r="DN1151" s="57"/>
      <c r="DO1151" s="57"/>
      <c r="DP1151" s="57"/>
      <c r="DQ1151" s="57"/>
      <c r="DR1151" s="57"/>
      <c r="DS1151" s="57"/>
      <c r="DT1151" s="57"/>
      <c r="DU1151" s="57"/>
      <c r="DV1151" s="57"/>
      <c r="DW1151" s="57"/>
      <c r="DX1151" s="57"/>
      <c r="DY1151" s="57"/>
      <c r="DZ1151" s="57"/>
      <c r="EA1151" s="57"/>
      <c r="EB1151" s="57"/>
      <c r="EC1151" s="57"/>
      <c r="ED1151" s="57"/>
      <c r="EE1151" s="57"/>
      <c r="EF1151" s="57"/>
      <c r="EG1151" s="57"/>
      <c r="EH1151" s="57"/>
      <c r="EI1151" s="57"/>
      <c r="EJ1151" s="57"/>
      <c r="EK1151" s="57"/>
      <c r="EL1151" s="57"/>
      <c r="EM1151" s="57"/>
      <c r="EN1151" s="57"/>
      <c r="EO1151" s="57"/>
      <c r="EP1151" s="57"/>
      <c r="EQ1151" s="57"/>
      <c r="ER1151" s="57"/>
      <c r="ES1151" s="57"/>
      <c r="ET1151" s="57"/>
      <c r="EU1151" s="57"/>
      <c r="EV1151" s="57"/>
      <c r="EW1151" s="57"/>
      <c r="EX1151" s="57"/>
      <c r="EY1151" s="57"/>
      <c r="EZ1151" s="57"/>
      <c r="FA1151" s="57"/>
      <c r="FB1151" s="57"/>
      <c r="FC1151" s="57"/>
      <c r="FD1151" s="57"/>
      <c r="FE1151" s="57"/>
      <c r="FF1151" s="57"/>
      <c r="FG1151" s="92"/>
      <c r="FH1151" s="92"/>
      <c r="FI1151" s="92"/>
      <c r="FJ1151" s="92"/>
      <c r="FK1151" s="92"/>
      <c r="FL1151" s="92"/>
      <c r="FM1151" s="92"/>
      <c r="FN1151" s="92"/>
      <c r="FO1151" s="92"/>
    </row>
    <row r="1152" s="58" customFormat="1" ht="15" spans="1:171">
      <c r="A1152" s="85">
        <v>21905</v>
      </c>
      <c r="B1152" s="106" t="s">
        <v>974</v>
      </c>
      <c r="C1152" s="87">
        <v>0</v>
      </c>
      <c r="D1152" s="87">
        <v>0</v>
      </c>
      <c r="E1152" s="88"/>
      <c r="F1152" s="57"/>
      <c r="G1152" s="57"/>
      <c r="H1152" s="57"/>
      <c r="I1152" s="57"/>
      <c r="J1152" s="57"/>
      <c r="K1152" s="57"/>
      <c r="L1152" s="57"/>
      <c r="M1152" s="57"/>
      <c r="N1152" s="57"/>
      <c r="O1152" s="57"/>
      <c r="P1152" s="57"/>
      <c r="Q1152" s="57"/>
      <c r="R1152" s="57"/>
      <c r="S1152" s="57"/>
      <c r="T1152" s="57"/>
      <c r="U1152" s="57"/>
      <c r="V1152" s="57"/>
      <c r="W1152" s="57"/>
      <c r="X1152" s="57"/>
      <c r="Y1152" s="57"/>
      <c r="Z1152" s="57"/>
      <c r="AA1152" s="57"/>
      <c r="AB1152" s="57"/>
      <c r="AC1152" s="57"/>
      <c r="AD1152" s="57"/>
      <c r="AE1152" s="57"/>
      <c r="AF1152" s="57"/>
      <c r="AG1152" s="57"/>
      <c r="AH1152" s="57"/>
      <c r="AI1152" s="57"/>
      <c r="AJ1152" s="57"/>
      <c r="AK1152" s="57"/>
      <c r="AL1152" s="57"/>
      <c r="AM1152" s="57"/>
      <c r="AN1152" s="57"/>
      <c r="AO1152" s="57"/>
      <c r="AP1152" s="57"/>
      <c r="AQ1152" s="57"/>
      <c r="AR1152" s="57"/>
      <c r="AS1152" s="57"/>
      <c r="AT1152" s="57"/>
      <c r="AU1152" s="57"/>
      <c r="AV1152" s="57"/>
      <c r="AW1152" s="57"/>
      <c r="AX1152" s="57"/>
      <c r="AY1152" s="57"/>
      <c r="AZ1152" s="57"/>
      <c r="BA1152" s="57"/>
      <c r="BB1152" s="57"/>
      <c r="BC1152" s="57"/>
      <c r="BD1152" s="57"/>
      <c r="BE1152" s="57"/>
      <c r="BF1152" s="57"/>
      <c r="BG1152" s="57"/>
      <c r="BH1152" s="57"/>
      <c r="BI1152" s="57"/>
      <c r="BJ1152" s="57"/>
      <c r="BK1152" s="57"/>
      <c r="BL1152" s="57"/>
      <c r="BM1152" s="57"/>
      <c r="BN1152" s="57"/>
      <c r="BO1152" s="57"/>
      <c r="BP1152" s="57"/>
      <c r="BQ1152" s="57"/>
      <c r="BR1152" s="57"/>
      <c r="BS1152" s="57"/>
      <c r="BT1152" s="57"/>
      <c r="BU1152" s="57"/>
      <c r="BV1152" s="57"/>
      <c r="BW1152" s="57"/>
      <c r="BX1152" s="57"/>
      <c r="BY1152" s="57"/>
      <c r="BZ1152" s="57"/>
      <c r="CA1152" s="57"/>
      <c r="CB1152" s="57"/>
      <c r="CC1152" s="57"/>
      <c r="CD1152" s="57"/>
      <c r="CE1152" s="57"/>
      <c r="CF1152" s="57"/>
      <c r="CG1152" s="57"/>
      <c r="CH1152" s="57"/>
      <c r="CI1152" s="57"/>
      <c r="CJ1152" s="57"/>
      <c r="CK1152" s="57"/>
      <c r="CL1152" s="57"/>
      <c r="CM1152" s="57"/>
      <c r="CN1152" s="57"/>
      <c r="CO1152" s="57"/>
      <c r="CP1152" s="57"/>
      <c r="CQ1152" s="57"/>
      <c r="CR1152" s="57"/>
      <c r="CS1152" s="57"/>
      <c r="CT1152" s="57"/>
      <c r="CU1152" s="57"/>
      <c r="CV1152" s="57"/>
      <c r="CW1152" s="57"/>
      <c r="CX1152" s="57"/>
      <c r="CY1152" s="57"/>
      <c r="CZ1152" s="57"/>
      <c r="DA1152" s="57"/>
      <c r="DB1152" s="57"/>
      <c r="DC1152" s="57"/>
      <c r="DD1152" s="57"/>
      <c r="DE1152" s="57"/>
      <c r="DF1152" s="57"/>
      <c r="DG1152" s="57"/>
      <c r="DH1152" s="57"/>
      <c r="DI1152" s="57"/>
      <c r="DJ1152" s="57"/>
      <c r="DK1152" s="57"/>
      <c r="DL1152" s="57"/>
      <c r="DM1152" s="57"/>
      <c r="DN1152" s="57"/>
      <c r="DO1152" s="57"/>
      <c r="DP1152" s="57"/>
      <c r="DQ1152" s="57"/>
      <c r="DR1152" s="57"/>
      <c r="DS1152" s="57"/>
      <c r="DT1152" s="57"/>
      <c r="DU1152" s="57"/>
      <c r="DV1152" s="57"/>
      <c r="DW1152" s="57"/>
      <c r="DX1152" s="57"/>
      <c r="DY1152" s="57"/>
      <c r="DZ1152" s="57"/>
      <c r="EA1152" s="57"/>
      <c r="EB1152" s="57"/>
      <c r="EC1152" s="57"/>
      <c r="ED1152" s="57"/>
      <c r="EE1152" s="57"/>
      <c r="EF1152" s="57"/>
      <c r="EG1152" s="57"/>
      <c r="EH1152" s="57"/>
      <c r="EI1152" s="57"/>
      <c r="EJ1152" s="57"/>
      <c r="EK1152" s="57"/>
      <c r="EL1152" s="57"/>
      <c r="EM1152" s="57"/>
      <c r="EN1152" s="57"/>
      <c r="EO1152" s="57"/>
      <c r="EP1152" s="57"/>
      <c r="EQ1152" s="57"/>
      <c r="ER1152" s="57"/>
      <c r="ES1152" s="57"/>
      <c r="ET1152" s="57"/>
      <c r="EU1152" s="57"/>
      <c r="EV1152" s="57"/>
      <c r="EW1152" s="57"/>
      <c r="EX1152" s="57"/>
      <c r="EY1152" s="57"/>
      <c r="EZ1152" s="57"/>
      <c r="FA1152" s="57"/>
      <c r="FB1152" s="57"/>
      <c r="FC1152" s="57"/>
      <c r="FD1152" s="57"/>
      <c r="FE1152" s="57"/>
      <c r="FF1152" s="57"/>
      <c r="FG1152" s="92"/>
      <c r="FH1152" s="92"/>
      <c r="FI1152" s="92"/>
      <c r="FJ1152" s="92"/>
      <c r="FK1152" s="92"/>
      <c r="FL1152" s="92"/>
      <c r="FM1152" s="92"/>
      <c r="FN1152" s="92"/>
      <c r="FO1152" s="92"/>
    </row>
    <row r="1153" s="58" customFormat="1" ht="15" spans="1:171">
      <c r="A1153" s="95">
        <v>21905</v>
      </c>
      <c r="B1153" s="107" t="s">
        <v>974</v>
      </c>
      <c r="C1153" s="97">
        <v>0</v>
      </c>
      <c r="D1153" s="97">
        <v>0</v>
      </c>
      <c r="E1153" s="88"/>
      <c r="F1153" s="57"/>
      <c r="G1153" s="57"/>
      <c r="H1153" s="57"/>
      <c r="I1153" s="57"/>
      <c r="J1153" s="57"/>
      <c r="K1153" s="57"/>
      <c r="L1153" s="57"/>
      <c r="M1153" s="57"/>
      <c r="N1153" s="57"/>
      <c r="O1153" s="57"/>
      <c r="P1153" s="57"/>
      <c r="Q1153" s="57"/>
      <c r="R1153" s="57"/>
      <c r="S1153" s="57"/>
      <c r="T1153" s="57"/>
      <c r="U1153" s="57"/>
      <c r="V1153" s="57"/>
      <c r="W1153" s="57"/>
      <c r="X1153" s="57"/>
      <c r="Y1153" s="57"/>
      <c r="Z1153" s="57"/>
      <c r="AA1153" s="57"/>
      <c r="AB1153" s="57"/>
      <c r="AC1153" s="57"/>
      <c r="AD1153" s="57"/>
      <c r="AE1153" s="57"/>
      <c r="AF1153" s="57"/>
      <c r="AG1153" s="57"/>
      <c r="AH1153" s="57"/>
      <c r="AI1153" s="57"/>
      <c r="AJ1153" s="57"/>
      <c r="AK1153" s="57"/>
      <c r="AL1153" s="57"/>
      <c r="AM1153" s="57"/>
      <c r="AN1153" s="57"/>
      <c r="AO1153" s="57"/>
      <c r="AP1153" s="57"/>
      <c r="AQ1153" s="57"/>
      <c r="AR1153" s="57"/>
      <c r="AS1153" s="57"/>
      <c r="AT1153" s="57"/>
      <c r="AU1153" s="57"/>
      <c r="AV1153" s="57"/>
      <c r="AW1153" s="57"/>
      <c r="AX1153" s="57"/>
      <c r="AY1153" s="57"/>
      <c r="AZ1153" s="57"/>
      <c r="BA1153" s="57"/>
      <c r="BB1153" s="57"/>
      <c r="BC1153" s="57"/>
      <c r="BD1153" s="57"/>
      <c r="BE1153" s="57"/>
      <c r="BF1153" s="57"/>
      <c r="BG1153" s="57"/>
      <c r="BH1153" s="57"/>
      <c r="BI1153" s="57"/>
      <c r="BJ1153" s="57"/>
      <c r="BK1153" s="57"/>
      <c r="BL1153" s="57"/>
      <c r="BM1153" s="57"/>
      <c r="BN1153" s="57"/>
      <c r="BO1153" s="57"/>
      <c r="BP1153" s="57"/>
      <c r="BQ1153" s="57"/>
      <c r="BR1153" s="57"/>
      <c r="BS1153" s="57"/>
      <c r="BT1153" s="57"/>
      <c r="BU1153" s="57"/>
      <c r="BV1153" s="57"/>
      <c r="BW1153" s="57"/>
      <c r="BX1153" s="57"/>
      <c r="BY1153" s="57"/>
      <c r="BZ1153" s="57"/>
      <c r="CA1153" s="57"/>
      <c r="CB1153" s="57"/>
      <c r="CC1153" s="57"/>
      <c r="CD1153" s="57"/>
      <c r="CE1153" s="57"/>
      <c r="CF1153" s="57"/>
      <c r="CG1153" s="57"/>
      <c r="CH1153" s="57"/>
      <c r="CI1153" s="57"/>
      <c r="CJ1153" s="57"/>
      <c r="CK1153" s="57"/>
      <c r="CL1153" s="57"/>
      <c r="CM1153" s="57"/>
      <c r="CN1153" s="57"/>
      <c r="CO1153" s="57"/>
      <c r="CP1153" s="57"/>
      <c r="CQ1153" s="57"/>
      <c r="CR1153" s="57"/>
      <c r="CS1153" s="57"/>
      <c r="CT1153" s="57"/>
      <c r="CU1153" s="57"/>
      <c r="CV1153" s="57"/>
      <c r="CW1153" s="57"/>
      <c r="CX1153" s="57"/>
      <c r="CY1153" s="57"/>
      <c r="CZ1153" s="57"/>
      <c r="DA1153" s="57"/>
      <c r="DB1153" s="57"/>
      <c r="DC1153" s="57"/>
      <c r="DD1153" s="57"/>
      <c r="DE1153" s="57"/>
      <c r="DF1153" s="57"/>
      <c r="DG1153" s="57"/>
      <c r="DH1153" s="57"/>
      <c r="DI1153" s="57"/>
      <c r="DJ1153" s="57"/>
      <c r="DK1153" s="57"/>
      <c r="DL1153" s="57"/>
      <c r="DM1153" s="57"/>
      <c r="DN1153" s="57"/>
      <c r="DO1153" s="57"/>
      <c r="DP1153" s="57"/>
      <c r="DQ1153" s="57"/>
      <c r="DR1153" s="57"/>
      <c r="DS1153" s="57"/>
      <c r="DT1153" s="57"/>
      <c r="DU1153" s="57"/>
      <c r="DV1153" s="57"/>
      <c r="DW1153" s="57"/>
      <c r="DX1153" s="57"/>
      <c r="DY1153" s="57"/>
      <c r="DZ1153" s="57"/>
      <c r="EA1153" s="57"/>
      <c r="EB1153" s="57"/>
      <c r="EC1153" s="57"/>
      <c r="ED1153" s="57"/>
      <c r="EE1153" s="57"/>
      <c r="EF1153" s="57"/>
      <c r="EG1153" s="57"/>
      <c r="EH1153" s="57"/>
      <c r="EI1153" s="57"/>
      <c r="EJ1153" s="57"/>
      <c r="EK1153" s="57"/>
      <c r="EL1153" s="57"/>
      <c r="EM1153" s="57"/>
      <c r="EN1153" s="57"/>
      <c r="EO1153" s="57"/>
      <c r="EP1153" s="57"/>
      <c r="EQ1153" s="57"/>
      <c r="ER1153" s="57"/>
      <c r="ES1153" s="57"/>
      <c r="ET1153" s="57"/>
      <c r="EU1153" s="57"/>
      <c r="EV1153" s="57"/>
      <c r="EW1153" s="57"/>
      <c r="EX1153" s="57"/>
      <c r="EY1153" s="57"/>
      <c r="EZ1153" s="57"/>
      <c r="FA1153" s="57"/>
      <c r="FB1153" s="57"/>
      <c r="FC1153" s="57"/>
      <c r="FD1153" s="57"/>
      <c r="FE1153" s="57"/>
      <c r="FF1153" s="57"/>
      <c r="FG1153" s="92"/>
      <c r="FH1153" s="92"/>
      <c r="FI1153" s="92"/>
      <c r="FJ1153" s="92"/>
      <c r="FK1153" s="92"/>
      <c r="FL1153" s="92"/>
      <c r="FM1153" s="92"/>
      <c r="FN1153" s="92"/>
      <c r="FO1153" s="92"/>
    </row>
    <row r="1154" s="58" customFormat="1" ht="15" spans="1:171">
      <c r="A1154" s="85">
        <v>21906</v>
      </c>
      <c r="B1154" s="106" t="s">
        <v>763</v>
      </c>
      <c r="C1154" s="87">
        <v>0</v>
      </c>
      <c r="D1154" s="87">
        <v>0</v>
      </c>
      <c r="E1154" s="88"/>
      <c r="F1154" s="57"/>
      <c r="G1154" s="57"/>
      <c r="H1154" s="57"/>
      <c r="I1154" s="57"/>
      <c r="J1154" s="57"/>
      <c r="K1154" s="57"/>
      <c r="L1154" s="57"/>
      <c r="M1154" s="57"/>
      <c r="N1154" s="57"/>
      <c r="O1154" s="57"/>
      <c r="P1154" s="57"/>
      <c r="Q1154" s="57"/>
      <c r="R1154" s="57"/>
      <c r="S1154" s="57"/>
      <c r="T1154" s="57"/>
      <c r="U1154" s="57"/>
      <c r="V1154" s="57"/>
      <c r="W1154" s="57"/>
      <c r="X1154" s="57"/>
      <c r="Y1154" s="57"/>
      <c r="Z1154" s="57"/>
      <c r="AA1154" s="57"/>
      <c r="AB1154" s="57"/>
      <c r="AC1154" s="57"/>
      <c r="AD1154" s="57"/>
      <c r="AE1154" s="57"/>
      <c r="AF1154" s="57"/>
      <c r="AG1154" s="57"/>
      <c r="AH1154" s="57"/>
      <c r="AI1154" s="57"/>
      <c r="AJ1154" s="57"/>
      <c r="AK1154" s="57"/>
      <c r="AL1154" s="57"/>
      <c r="AM1154" s="57"/>
      <c r="AN1154" s="57"/>
      <c r="AO1154" s="57"/>
      <c r="AP1154" s="57"/>
      <c r="AQ1154" s="57"/>
      <c r="AR1154" s="57"/>
      <c r="AS1154" s="57"/>
      <c r="AT1154" s="57"/>
      <c r="AU1154" s="57"/>
      <c r="AV1154" s="57"/>
      <c r="AW1154" s="57"/>
      <c r="AX1154" s="57"/>
      <c r="AY1154" s="57"/>
      <c r="AZ1154" s="57"/>
      <c r="BA1154" s="57"/>
      <c r="BB1154" s="57"/>
      <c r="BC1154" s="57"/>
      <c r="BD1154" s="57"/>
      <c r="BE1154" s="57"/>
      <c r="BF1154" s="57"/>
      <c r="BG1154" s="57"/>
      <c r="BH1154" s="57"/>
      <c r="BI1154" s="57"/>
      <c r="BJ1154" s="57"/>
      <c r="BK1154" s="57"/>
      <c r="BL1154" s="57"/>
      <c r="BM1154" s="57"/>
      <c r="BN1154" s="57"/>
      <c r="BO1154" s="57"/>
      <c r="BP1154" s="57"/>
      <c r="BQ1154" s="57"/>
      <c r="BR1154" s="57"/>
      <c r="BS1154" s="57"/>
      <c r="BT1154" s="57"/>
      <c r="BU1154" s="57"/>
      <c r="BV1154" s="57"/>
      <c r="BW1154" s="57"/>
      <c r="BX1154" s="57"/>
      <c r="BY1154" s="57"/>
      <c r="BZ1154" s="57"/>
      <c r="CA1154" s="57"/>
      <c r="CB1154" s="57"/>
      <c r="CC1154" s="57"/>
      <c r="CD1154" s="57"/>
      <c r="CE1154" s="57"/>
      <c r="CF1154" s="57"/>
      <c r="CG1154" s="57"/>
      <c r="CH1154" s="57"/>
      <c r="CI1154" s="57"/>
      <c r="CJ1154" s="57"/>
      <c r="CK1154" s="57"/>
      <c r="CL1154" s="57"/>
      <c r="CM1154" s="57"/>
      <c r="CN1154" s="57"/>
      <c r="CO1154" s="57"/>
      <c r="CP1154" s="57"/>
      <c r="CQ1154" s="57"/>
      <c r="CR1154" s="57"/>
      <c r="CS1154" s="57"/>
      <c r="CT1154" s="57"/>
      <c r="CU1154" s="57"/>
      <c r="CV1154" s="57"/>
      <c r="CW1154" s="57"/>
      <c r="CX1154" s="57"/>
      <c r="CY1154" s="57"/>
      <c r="CZ1154" s="57"/>
      <c r="DA1154" s="57"/>
      <c r="DB1154" s="57"/>
      <c r="DC1154" s="57"/>
      <c r="DD1154" s="57"/>
      <c r="DE1154" s="57"/>
      <c r="DF1154" s="57"/>
      <c r="DG1154" s="57"/>
      <c r="DH1154" s="57"/>
      <c r="DI1154" s="57"/>
      <c r="DJ1154" s="57"/>
      <c r="DK1154" s="57"/>
      <c r="DL1154" s="57"/>
      <c r="DM1154" s="57"/>
      <c r="DN1154" s="57"/>
      <c r="DO1154" s="57"/>
      <c r="DP1154" s="57"/>
      <c r="DQ1154" s="57"/>
      <c r="DR1154" s="57"/>
      <c r="DS1154" s="57"/>
      <c r="DT1154" s="57"/>
      <c r="DU1154" s="57"/>
      <c r="DV1154" s="57"/>
      <c r="DW1154" s="57"/>
      <c r="DX1154" s="57"/>
      <c r="DY1154" s="57"/>
      <c r="DZ1154" s="57"/>
      <c r="EA1154" s="57"/>
      <c r="EB1154" s="57"/>
      <c r="EC1154" s="57"/>
      <c r="ED1154" s="57"/>
      <c r="EE1154" s="57"/>
      <c r="EF1154" s="57"/>
      <c r="EG1154" s="57"/>
      <c r="EH1154" s="57"/>
      <c r="EI1154" s="57"/>
      <c r="EJ1154" s="57"/>
      <c r="EK1154" s="57"/>
      <c r="EL1154" s="57"/>
      <c r="EM1154" s="57"/>
      <c r="EN1154" s="57"/>
      <c r="EO1154" s="57"/>
      <c r="EP1154" s="57"/>
      <c r="EQ1154" s="57"/>
      <c r="ER1154" s="57"/>
      <c r="ES1154" s="57"/>
      <c r="ET1154" s="57"/>
      <c r="EU1154" s="57"/>
      <c r="EV1154" s="57"/>
      <c r="EW1154" s="57"/>
      <c r="EX1154" s="57"/>
      <c r="EY1154" s="57"/>
      <c r="EZ1154" s="57"/>
      <c r="FA1154" s="57"/>
      <c r="FB1154" s="57"/>
      <c r="FC1154" s="57"/>
      <c r="FD1154" s="57"/>
      <c r="FE1154" s="57"/>
      <c r="FF1154" s="57"/>
      <c r="FG1154" s="92"/>
      <c r="FH1154" s="92"/>
      <c r="FI1154" s="92"/>
      <c r="FJ1154" s="92"/>
      <c r="FK1154" s="92"/>
      <c r="FL1154" s="92"/>
      <c r="FM1154" s="92"/>
      <c r="FN1154" s="92"/>
      <c r="FO1154" s="92"/>
    </row>
    <row r="1155" s="58" customFormat="1" ht="15" spans="1:171">
      <c r="A1155" s="95">
        <v>21906</v>
      </c>
      <c r="B1155" s="107" t="s">
        <v>763</v>
      </c>
      <c r="C1155" s="97">
        <v>0</v>
      </c>
      <c r="D1155" s="97">
        <v>0</v>
      </c>
      <c r="E1155" s="88"/>
      <c r="F1155" s="57"/>
      <c r="G1155" s="57"/>
      <c r="H1155" s="57"/>
      <c r="I1155" s="57"/>
      <c r="J1155" s="57"/>
      <c r="K1155" s="57"/>
      <c r="L1155" s="57"/>
      <c r="M1155" s="57"/>
      <c r="N1155" s="57"/>
      <c r="O1155" s="57"/>
      <c r="P1155" s="57"/>
      <c r="Q1155" s="57"/>
      <c r="R1155" s="57"/>
      <c r="S1155" s="57"/>
      <c r="T1155" s="57"/>
      <c r="U1155" s="57"/>
      <c r="V1155" s="57"/>
      <c r="W1155" s="57"/>
      <c r="X1155" s="57"/>
      <c r="Y1155" s="57"/>
      <c r="Z1155" s="57"/>
      <c r="AA1155" s="57"/>
      <c r="AB1155" s="57"/>
      <c r="AC1155" s="57"/>
      <c r="AD1155" s="57"/>
      <c r="AE1155" s="57"/>
      <c r="AF1155" s="57"/>
      <c r="AG1155" s="57"/>
      <c r="AH1155" s="57"/>
      <c r="AI1155" s="57"/>
      <c r="AJ1155" s="57"/>
      <c r="AK1155" s="57"/>
      <c r="AL1155" s="57"/>
      <c r="AM1155" s="57"/>
      <c r="AN1155" s="57"/>
      <c r="AO1155" s="57"/>
      <c r="AP1155" s="57"/>
      <c r="AQ1155" s="57"/>
      <c r="AR1155" s="57"/>
      <c r="AS1155" s="57"/>
      <c r="AT1155" s="57"/>
      <c r="AU1155" s="57"/>
      <c r="AV1155" s="57"/>
      <c r="AW1155" s="57"/>
      <c r="AX1155" s="57"/>
      <c r="AY1155" s="57"/>
      <c r="AZ1155" s="57"/>
      <c r="BA1155" s="57"/>
      <c r="BB1155" s="57"/>
      <c r="BC1155" s="57"/>
      <c r="BD1155" s="57"/>
      <c r="BE1155" s="57"/>
      <c r="BF1155" s="57"/>
      <c r="BG1155" s="57"/>
      <c r="BH1155" s="57"/>
      <c r="BI1155" s="57"/>
      <c r="BJ1155" s="57"/>
      <c r="BK1155" s="57"/>
      <c r="BL1155" s="57"/>
      <c r="BM1155" s="57"/>
      <c r="BN1155" s="57"/>
      <c r="BO1155" s="57"/>
      <c r="BP1155" s="57"/>
      <c r="BQ1155" s="57"/>
      <c r="BR1155" s="57"/>
      <c r="BS1155" s="57"/>
      <c r="BT1155" s="57"/>
      <c r="BU1155" s="57"/>
      <c r="BV1155" s="57"/>
      <c r="BW1155" s="57"/>
      <c r="BX1155" s="57"/>
      <c r="BY1155" s="57"/>
      <c r="BZ1155" s="57"/>
      <c r="CA1155" s="57"/>
      <c r="CB1155" s="57"/>
      <c r="CC1155" s="57"/>
      <c r="CD1155" s="57"/>
      <c r="CE1155" s="57"/>
      <c r="CF1155" s="57"/>
      <c r="CG1155" s="57"/>
      <c r="CH1155" s="57"/>
      <c r="CI1155" s="57"/>
      <c r="CJ1155" s="57"/>
      <c r="CK1155" s="57"/>
      <c r="CL1155" s="57"/>
      <c r="CM1155" s="57"/>
      <c r="CN1155" s="57"/>
      <c r="CO1155" s="57"/>
      <c r="CP1155" s="57"/>
      <c r="CQ1155" s="57"/>
      <c r="CR1155" s="57"/>
      <c r="CS1155" s="57"/>
      <c r="CT1155" s="57"/>
      <c r="CU1155" s="57"/>
      <c r="CV1155" s="57"/>
      <c r="CW1155" s="57"/>
      <c r="CX1155" s="57"/>
      <c r="CY1155" s="57"/>
      <c r="CZ1155" s="57"/>
      <c r="DA1155" s="57"/>
      <c r="DB1155" s="57"/>
      <c r="DC1155" s="57"/>
      <c r="DD1155" s="57"/>
      <c r="DE1155" s="57"/>
      <c r="DF1155" s="57"/>
      <c r="DG1155" s="57"/>
      <c r="DH1155" s="57"/>
      <c r="DI1155" s="57"/>
      <c r="DJ1155" s="57"/>
      <c r="DK1155" s="57"/>
      <c r="DL1155" s="57"/>
      <c r="DM1155" s="57"/>
      <c r="DN1155" s="57"/>
      <c r="DO1155" s="57"/>
      <c r="DP1155" s="57"/>
      <c r="DQ1155" s="57"/>
      <c r="DR1155" s="57"/>
      <c r="DS1155" s="57"/>
      <c r="DT1155" s="57"/>
      <c r="DU1155" s="57"/>
      <c r="DV1155" s="57"/>
      <c r="DW1155" s="57"/>
      <c r="DX1155" s="57"/>
      <c r="DY1155" s="57"/>
      <c r="DZ1155" s="57"/>
      <c r="EA1155" s="57"/>
      <c r="EB1155" s="57"/>
      <c r="EC1155" s="57"/>
      <c r="ED1155" s="57"/>
      <c r="EE1155" s="57"/>
      <c r="EF1155" s="57"/>
      <c r="EG1155" s="57"/>
      <c r="EH1155" s="57"/>
      <c r="EI1155" s="57"/>
      <c r="EJ1155" s="57"/>
      <c r="EK1155" s="57"/>
      <c r="EL1155" s="57"/>
      <c r="EM1155" s="57"/>
      <c r="EN1155" s="57"/>
      <c r="EO1155" s="57"/>
      <c r="EP1155" s="57"/>
      <c r="EQ1155" s="57"/>
      <c r="ER1155" s="57"/>
      <c r="ES1155" s="57"/>
      <c r="ET1155" s="57"/>
      <c r="EU1155" s="57"/>
      <c r="EV1155" s="57"/>
      <c r="EW1155" s="57"/>
      <c r="EX1155" s="57"/>
      <c r="EY1155" s="57"/>
      <c r="EZ1155" s="57"/>
      <c r="FA1155" s="57"/>
      <c r="FB1155" s="57"/>
      <c r="FC1155" s="57"/>
      <c r="FD1155" s="57"/>
      <c r="FE1155" s="57"/>
      <c r="FF1155" s="57"/>
      <c r="FG1155" s="92"/>
      <c r="FH1155" s="92"/>
      <c r="FI1155" s="92"/>
      <c r="FJ1155" s="92"/>
      <c r="FK1155" s="92"/>
      <c r="FL1155" s="92"/>
      <c r="FM1155" s="92"/>
      <c r="FN1155" s="92"/>
      <c r="FO1155" s="92"/>
    </row>
    <row r="1156" s="58" customFormat="1" ht="15" spans="1:171">
      <c r="A1156" s="85">
        <v>21907</v>
      </c>
      <c r="B1156" s="106" t="s">
        <v>975</v>
      </c>
      <c r="C1156" s="87">
        <v>0</v>
      </c>
      <c r="D1156" s="87">
        <v>0</v>
      </c>
      <c r="E1156" s="88"/>
      <c r="F1156" s="57"/>
      <c r="G1156" s="57"/>
      <c r="H1156" s="57"/>
      <c r="I1156" s="57"/>
      <c r="J1156" s="57"/>
      <c r="K1156" s="57"/>
      <c r="L1156" s="57"/>
      <c r="M1156" s="57"/>
      <c r="N1156" s="57"/>
      <c r="O1156" s="57"/>
      <c r="P1156" s="57"/>
      <c r="Q1156" s="57"/>
      <c r="R1156" s="57"/>
      <c r="S1156" s="57"/>
      <c r="T1156" s="57"/>
      <c r="U1156" s="57"/>
      <c r="V1156" s="57"/>
      <c r="W1156" s="57"/>
      <c r="X1156" s="57"/>
      <c r="Y1156" s="57"/>
      <c r="Z1156" s="57"/>
      <c r="AA1156" s="57"/>
      <c r="AB1156" s="57"/>
      <c r="AC1156" s="57"/>
      <c r="AD1156" s="57"/>
      <c r="AE1156" s="57"/>
      <c r="AF1156" s="57"/>
      <c r="AG1156" s="57"/>
      <c r="AH1156" s="57"/>
      <c r="AI1156" s="57"/>
      <c r="AJ1156" s="57"/>
      <c r="AK1156" s="57"/>
      <c r="AL1156" s="57"/>
      <c r="AM1156" s="57"/>
      <c r="AN1156" s="57"/>
      <c r="AO1156" s="57"/>
      <c r="AP1156" s="57"/>
      <c r="AQ1156" s="57"/>
      <c r="AR1156" s="57"/>
      <c r="AS1156" s="57"/>
      <c r="AT1156" s="57"/>
      <c r="AU1156" s="57"/>
      <c r="AV1156" s="57"/>
      <c r="AW1156" s="57"/>
      <c r="AX1156" s="57"/>
      <c r="AY1156" s="57"/>
      <c r="AZ1156" s="57"/>
      <c r="BA1156" s="57"/>
      <c r="BB1156" s="57"/>
      <c r="BC1156" s="57"/>
      <c r="BD1156" s="57"/>
      <c r="BE1156" s="57"/>
      <c r="BF1156" s="57"/>
      <c r="BG1156" s="57"/>
      <c r="BH1156" s="57"/>
      <c r="BI1156" s="57"/>
      <c r="BJ1156" s="57"/>
      <c r="BK1156" s="57"/>
      <c r="BL1156" s="57"/>
      <c r="BM1156" s="57"/>
      <c r="BN1156" s="57"/>
      <c r="BO1156" s="57"/>
      <c r="BP1156" s="57"/>
      <c r="BQ1156" s="57"/>
      <c r="BR1156" s="57"/>
      <c r="BS1156" s="57"/>
      <c r="BT1156" s="57"/>
      <c r="BU1156" s="57"/>
      <c r="BV1156" s="57"/>
      <c r="BW1156" s="57"/>
      <c r="BX1156" s="57"/>
      <c r="BY1156" s="57"/>
      <c r="BZ1156" s="57"/>
      <c r="CA1156" s="57"/>
      <c r="CB1156" s="57"/>
      <c r="CC1156" s="57"/>
      <c r="CD1156" s="57"/>
      <c r="CE1156" s="57"/>
      <c r="CF1156" s="57"/>
      <c r="CG1156" s="57"/>
      <c r="CH1156" s="57"/>
      <c r="CI1156" s="57"/>
      <c r="CJ1156" s="57"/>
      <c r="CK1156" s="57"/>
      <c r="CL1156" s="57"/>
      <c r="CM1156" s="57"/>
      <c r="CN1156" s="57"/>
      <c r="CO1156" s="57"/>
      <c r="CP1156" s="57"/>
      <c r="CQ1156" s="57"/>
      <c r="CR1156" s="57"/>
      <c r="CS1156" s="57"/>
      <c r="CT1156" s="57"/>
      <c r="CU1156" s="57"/>
      <c r="CV1156" s="57"/>
      <c r="CW1156" s="57"/>
      <c r="CX1156" s="57"/>
      <c r="CY1156" s="57"/>
      <c r="CZ1156" s="57"/>
      <c r="DA1156" s="57"/>
      <c r="DB1156" s="57"/>
      <c r="DC1156" s="57"/>
      <c r="DD1156" s="57"/>
      <c r="DE1156" s="57"/>
      <c r="DF1156" s="57"/>
      <c r="DG1156" s="57"/>
      <c r="DH1156" s="57"/>
      <c r="DI1156" s="57"/>
      <c r="DJ1156" s="57"/>
      <c r="DK1156" s="57"/>
      <c r="DL1156" s="57"/>
      <c r="DM1156" s="57"/>
      <c r="DN1156" s="57"/>
      <c r="DO1156" s="57"/>
      <c r="DP1156" s="57"/>
      <c r="DQ1156" s="57"/>
      <c r="DR1156" s="57"/>
      <c r="DS1156" s="57"/>
      <c r="DT1156" s="57"/>
      <c r="DU1156" s="57"/>
      <c r="DV1156" s="57"/>
      <c r="DW1156" s="57"/>
      <c r="DX1156" s="57"/>
      <c r="DY1156" s="57"/>
      <c r="DZ1156" s="57"/>
      <c r="EA1156" s="57"/>
      <c r="EB1156" s="57"/>
      <c r="EC1156" s="57"/>
      <c r="ED1156" s="57"/>
      <c r="EE1156" s="57"/>
      <c r="EF1156" s="57"/>
      <c r="EG1156" s="57"/>
      <c r="EH1156" s="57"/>
      <c r="EI1156" s="57"/>
      <c r="EJ1156" s="57"/>
      <c r="EK1156" s="57"/>
      <c r="EL1156" s="57"/>
      <c r="EM1156" s="57"/>
      <c r="EN1156" s="57"/>
      <c r="EO1156" s="57"/>
      <c r="EP1156" s="57"/>
      <c r="EQ1156" s="57"/>
      <c r="ER1156" s="57"/>
      <c r="ES1156" s="57"/>
      <c r="ET1156" s="57"/>
      <c r="EU1156" s="57"/>
      <c r="EV1156" s="57"/>
      <c r="EW1156" s="57"/>
      <c r="EX1156" s="57"/>
      <c r="EY1156" s="57"/>
      <c r="EZ1156" s="57"/>
      <c r="FA1156" s="57"/>
      <c r="FB1156" s="57"/>
      <c r="FC1156" s="57"/>
      <c r="FD1156" s="57"/>
      <c r="FE1156" s="57"/>
      <c r="FF1156" s="57"/>
      <c r="FG1156" s="92"/>
      <c r="FH1156" s="92"/>
      <c r="FI1156" s="92"/>
      <c r="FJ1156" s="92"/>
      <c r="FK1156" s="92"/>
      <c r="FL1156" s="92"/>
      <c r="FM1156" s="92"/>
      <c r="FN1156" s="92"/>
      <c r="FO1156" s="92"/>
    </row>
    <row r="1157" s="58" customFormat="1" ht="15" spans="1:171">
      <c r="A1157" s="95">
        <v>21907</v>
      </c>
      <c r="B1157" s="107" t="s">
        <v>975</v>
      </c>
      <c r="C1157" s="97">
        <v>0</v>
      </c>
      <c r="D1157" s="97">
        <v>0</v>
      </c>
      <c r="E1157" s="88"/>
      <c r="F1157" s="57"/>
      <c r="G1157" s="57"/>
      <c r="H1157" s="57"/>
      <c r="I1157" s="57"/>
      <c r="J1157" s="57"/>
      <c r="K1157" s="57"/>
      <c r="L1157" s="57"/>
      <c r="M1157" s="57"/>
      <c r="N1157" s="57"/>
      <c r="O1157" s="57"/>
      <c r="P1157" s="57"/>
      <c r="Q1157" s="57"/>
      <c r="R1157" s="57"/>
      <c r="S1157" s="57"/>
      <c r="T1157" s="57"/>
      <c r="U1157" s="57"/>
      <c r="V1157" s="57"/>
      <c r="W1157" s="57"/>
      <c r="X1157" s="57"/>
      <c r="Y1157" s="57"/>
      <c r="Z1157" s="57"/>
      <c r="AA1157" s="57"/>
      <c r="AB1157" s="57"/>
      <c r="AC1157" s="57"/>
      <c r="AD1157" s="57"/>
      <c r="AE1157" s="57"/>
      <c r="AF1157" s="57"/>
      <c r="AG1157" s="57"/>
      <c r="AH1157" s="57"/>
      <c r="AI1157" s="57"/>
      <c r="AJ1157" s="57"/>
      <c r="AK1157" s="57"/>
      <c r="AL1157" s="57"/>
      <c r="AM1157" s="57"/>
      <c r="AN1157" s="57"/>
      <c r="AO1157" s="57"/>
      <c r="AP1157" s="57"/>
      <c r="AQ1157" s="57"/>
      <c r="AR1157" s="57"/>
      <c r="AS1157" s="57"/>
      <c r="AT1157" s="57"/>
      <c r="AU1157" s="57"/>
      <c r="AV1157" s="57"/>
      <c r="AW1157" s="57"/>
      <c r="AX1157" s="57"/>
      <c r="AY1157" s="57"/>
      <c r="AZ1157" s="57"/>
      <c r="BA1157" s="57"/>
      <c r="BB1157" s="57"/>
      <c r="BC1157" s="57"/>
      <c r="BD1157" s="57"/>
      <c r="BE1157" s="57"/>
      <c r="BF1157" s="57"/>
      <c r="BG1157" s="57"/>
      <c r="BH1157" s="57"/>
      <c r="BI1157" s="57"/>
      <c r="BJ1157" s="57"/>
      <c r="BK1157" s="57"/>
      <c r="BL1157" s="57"/>
      <c r="BM1157" s="57"/>
      <c r="BN1157" s="57"/>
      <c r="BO1157" s="57"/>
      <c r="BP1157" s="57"/>
      <c r="BQ1157" s="57"/>
      <c r="BR1157" s="57"/>
      <c r="BS1157" s="57"/>
      <c r="BT1157" s="57"/>
      <c r="BU1157" s="57"/>
      <c r="BV1157" s="57"/>
      <c r="BW1157" s="57"/>
      <c r="BX1157" s="57"/>
      <c r="BY1157" s="57"/>
      <c r="BZ1157" s="57"/>
      <c r="CA1157" s="57"/>
      <c r="CB1157" s="57"/>
      <c r="CC1157" s="57"/>
      <c r="CD1157" s="57"/>
      <c r="CE1157" s="57"/>
      <c r="CF1157" s="57"/>
      <c r="CG1157" s="57"/>
      <c r="CH1157" s="57"/>
      <c r="CI1157" s="57"/>
      <c r="CJ1157" s="57"/>
      <c r="CK1157" s="57"/>
      <c r="CL1157" s="57"/>
      <c r="CM1157" s="57"/>
      <c r="CN1157" s="57"/>
      <c r="CO1157" s="57"/>
      <c r="CP1157" s="57"/>
      <c r="CQ1157" s="57"/>
      <c r="CR1157" s="57"/>
      <c r="CS1157" s="57"/>
      <c r="CT1157" s="57"/>
      <c r="CU1157" s="57"/>
      <c r="CV1157" s="57"/>
      <c r="CW1157" s="57"/>
      <c r="CX1157" s="57"/>
      <c r="CY1157" s="57"/>
      <c r="CZ1157" s="57"/>
      <c r="DA1157" s="57"/>
      <c r="DB1157" s="57"/>
      <c r="DC1157" s="57"/>
      <c r="DD1157" s="57"/>
      <c r="DE1157" s="57"/>
      <c r="DF1157" s="57"/>
      <c r="DG1157" s="57"/>
      <c r="DH1157" s="57"/>
      <c r="DI1157" s="57"/>
      <c r="DJ1157" s="57"/>
      <c r="DK1157" s="57"/>
      <c r="DL1157" s="57"/>
      <c r="DM1157" s="57"/>
      <c r="DN1157" s="57"/>
      <c r="DO1157" s="57"/>
      <c r="DP1157" s="57"/>
      <c r="DQ1157" s="57"/>
      <c r="DR1157" s="57"/>
      <c r="DS1157" s="57"/>
      <c r="DT1157" s="57"/>
      <c r="DU1157" s="57"/>
      <c r="DV1157" s="57"/>
      <c r="DW1157" s="57"/>
      <c r="DX1157" s="57"/>
      <c r="DY1157" s="57"/>
      <c r="DZ1157" s="57"/>
      <c r="EA1157" s="57"/>
      <c r="EB1157" s="57"/>
      <c r="EC1157" s="57"/>
      <c r="ED1157" s="57"/>
      <c r="EE1157" s="57"/>
      <c r="EF1157" s="57"/>
      <c r="EG1157" s="57"/>
      <c r="EH1157" s="57"/>
      <c r="EI1157" s="57"/>
      <c r="EJ1157" s="57"/>
      <c r="EK1157" s="57"/>
      <c r="EL1157" s="57"/>
      <c r="EM1157" s="57"/>
      <c r="EN1157" s="57"/>
      <c r="EO1157" s="57"/>
      <c r="EP1157" s="57"/>
      <c r="EQ1157" s="57"/>
      <c r="ER1157" s="57"/>
      <c r="ES1157" s="57"/>
      <c r="ET1157" s="57"/>
      <c r="EU1157" s="57"/>
      <c r="EV1157" s="57"/>
      <c r="EW1157" s="57"/>
      <c r="EX1157" s="57"/>
      <c r="EY1157" s="57"/>
      <c r="EZ1157" s="57"/>
      <c r="FA1157" s="57"/>
      <c r="FB1157" s="57"/>
      <c r="FC1157" s="57"/>
      <c r="FD1157" s="57"/>
      <c r="FE1157" s="57"/>
      <c r="FF1157" s="57"/>
      <c r="FG1157" s="92"/>
      <c r="FH1157" s="92"/>
      <c r="FI1157" s="92"/>
      <c r="FJ1157" s="92"/>
      <c r="FK1157" s="92"/>
      <c r="FL1157" s="92"/>
      <c r="FM1157" s="92"/>
      <c r="FN1157" s="92"/>
      <c r="FO1157" s="92"/>
    </row>
    <row r="1158" s="58" customFormat="1" ht="15" spans="1:171">
      <c r="A1158" s="85">
        <v>21908</v>
      </c>
      <c r="B1158" s="106" t="s">
        <v>976</v>
      </c>
      <c r="C1158" s="87">
        <v>0</v>
      </c>
      <c r="D1158" s="87">
        <v>0</v>
      </c>
      <c r="E1158" s="88"/>
      <c r="F1158" s="57"/>
      <c r="G1158" s="57"/>
      <c r="H1158" s="57"/>
      <c r="I1158" s="57"/>
      <c r="J1158" s="57"/>
      <c r="K1158" s="57"/>
      <c r="L1158" s="57"/>
      <c r="M1158" s="57"/>
      <c r="N1158" s="57"/>
      <c r="O1158" s="57"/>
      <c r="P1158" s="57"/>
      <c r="Q1158" s="57"/>
      <c r="R1158" s="57"/>
      <c r="S1158" s="57"/>
      <c r="T1158" s="57"/>
      <c r="U1158" s="57"/>
      <c r="V1158" s="57"/>
      <c r="W1158" s="57"/>
      <c r="X1158" s="57"/>
      <c r="Y1158" s="57"/>
      <c r="Z1158" s="57"/>
      <c r="AA1158" s="57"/>
      <c r="AB1158" s="57"/>
      <c r="AC1158" s="57"/>
      <c r="AD1158" s="57"/>
      <c r="AE1158" s="57"/>
      <c r="AF1158" s="57"/>
      <c r="AG1158" s="57"/>
      <c r="AH1158" s="57"/>
      <c r="AI1158" s="57"/>
      <c r="AJ1158" s="57"/>
      <c r="AK1158" s="57"/>
      <c r="AL1158" s="57"/>
      <c r="AM1158" s="57"/>
      <c r="AN1158" s="57"/>
      <c r="AO1158" s="57"/>
      <c r="AP1158" s="57"/>
      <c r="AQ1158" s="57"/>
      <c r="AR1158" s="57"/>
      <c r="AS1158" s="57"/>
      <c r="AT1158" s="57"/>
      <c r="AU1158" s="57"/>
      <c r="AV1158" s="57"/>
      <c r="AW1158" s="57"/>
      <c r="AX1158" s="57"/>
      <c r="AY1158" s="57"/>
      <c r="AZ1158" s="57"/>
      <c r="BA1158" s="57"/>
      <c r="BB1158" s="57"/>
      <c r="BC1158" s="57"/>
      <c r="BD1158" s="57"/>
      <c r="BE1158" s="57"/>
      <c r="BF1158" s="57"/>
      <c r="BG1158" s="57"/>
      <c r="BH1158" s="57"/>
      <c r="BI1158" s="57"/>
      <c r="BJ1158" s="57"/>
      <c r="BK1158" s="57"/>
      <c r="BL1158" s="57"/>
      <c r="BM1158" s="57"/>
      <c r="BN1158" s="57"/>
      <c r="BO1158" s="57"/>
      <c r="BP1158" s="57"/>
      <c r="BQ1158" s="57"/>
      <c r="BR1158" s="57"/>
      <c r="BS1158" s="57"/>
      <c r="BT1158" s="57"/>
      <c r="BU1158" s="57"/>
      <c r="BV1158" s="57"/>
      <c r="BW1158" s="57"/>
      <c r="BX1158" s="57"/>
      <c r="BY1158" s="57"/>
      <c r="BZ1158" s="57"/>
      <c r="CA1158" s="57"/>
      <c r="CB1158" s="57"/>
      <c r="CC1158" s="57"/>
      <c r="CD1158" s="57"/>
      <c r="CE1158" s="57"/>
      <c r="CF1158" s="57"/>
      <c r="CG1158" s="57"/>
      <c r="CH1158" s="57"/>
      <c r="CI1158" s="57"/>
      <c r="CJ1158" s="57"/>
      <c r="CK1158" s="57"/>
      <c r="CL1158" s="57"/>
      <c r="CM1158" s="57"/>
      <c r="CN1158" s="57"/>
      <c r="CO1158" s="57"/>
      <c r="CP1158" s="57"/>
      <c r="CQ1158" s="57"/>
      <c r="CR1158" s="57"/>
      <c r="CS1158" s="57"/>
      <c r="CT1158" s="57"/>
      <c r="CU1158" s="57"/>
      <c r="CV1158" s="57"/>
      <c r="CW1158" s="57"/>
      <c r="CX1158" s="57"/>
      <c r="CY1158" s="57"/>
      <c r="CZ1158" s="57"/>
      <c r="DA1158" s="57"/>
      <c r="DB1158" s="57"/>
      <c r="DC1158" s="57"/>
      <c r="DD1158" s="57"/>
      <c r="DE1158" s="57"/>
      <c r="DF1158" s="57"/>
      <c r="DG1158" s="57"/>
      <c r="DH1158" s="57"/>
      <c r="DI1158" s="57"/>
      <c r="DJ1158" s="57"/>
      <c r="DK1158" s="57"/>
      <c r="DL1158" s="57"/>
      <c r="DM1158" s="57"/>
      <c r="DN1158" s="57"/>
      <c r="DO1158" s="57"/>
      <c r="DP1158" s="57"/>
      <c r="DQ1158" s="57"/>
      <c r="DR1158" s="57"/>
      <c r="DS1158" s="57"/>
      <c r="DT1158" s="57"/>
      <c r="DU1158" s="57"/>
      <c r="DV1158" s="57"/>
      <c r="DW1158" s="57"/>
      <c r="DX1158" s="57"/>
      <c r="DY1158" s="57"/>
      <c r="DZ1158" s="57"/>
      <c r="EA1158" s="57"/>
      <c r="EB1158" s="57"/>
      <c r="EC1158" s="57"/>
      <c r="ED1158" s="57"/>
      <c r="EE1158" s="57"/>
      <c r="EF1158" s="57"/>
      <c r="EG1158" s="57"/>
      <c r="EH1158" s="57"/>
      <c r="EI1158" s="57"/>
      <c r="EJ1158" s="57"/>
      <c r="EK1158" s="57"/>
      <c r="EL1158" s="57"/>
      <c r="EM1158" s="57"/>
      <c r="EN1158" s="57"/>
      <c r="EO1158" s="57"/>
      <c r="EP1158" s="57"/>
      <c r="EQ1158" s="57"/>
      <c r="ER1158" s="57"/>
      <c r="ES1158" s="57"/>
      <c r="ET1158" s="57"/>
      <c r="EU1158" s="57"/>
      <c r="EV1158" s="57"/>
      <c r="EW1158" s="57"/>
      <c r="EX1158" s="57"/>
      <c r="EY1158" s="57"/>
      <c r="EZ1158" s="57"/>
      <c r="FA1158" s="57"/>
      <c r="FB1158" s="57"/>
      <c r="FC1158" s="57"/>
      <c r="FD1158" s="57"/>
      <c r="FE1158" s="57"/>
      <c r="FF1158" s="57"/>
      <c r="FG1158" s="92"/>
      <c r="FH1158" s="92"/>
      <c r="FI1158" s="92"/>
      <c r="FJ1158" s="92"/>
      <c r="FK1158" s="92"/>
      <c r="FL1158" s="92"/>
      <c r="FM1158" s="92"/>
      <c r="FN1158" s="92"/>
      <c r="FO1158" s="92"/>
    </row>
    <row r="1159" s="58" customFormat="1" ht="15" spans="1:171">
      <c r="A1159" s="95">
        <v>21908</v>
      </c>
      <c r="B1159" s="107" t="s">
        <v>976</v>
      </c>
      <c r="C1159" s="97">
        <v>0</v>
      </c>
      <c r="D1159" s="97">
        <v>0</v>
      </c>
      <c r="E1159" s="88"/>
      <c r="F1159" s="57"/>
      <c r="G1159" s="57"/>
      <c r="H1159" s="57"/>
      <c r="I1159" s="57"/>
      <c r="J1159" s="57"/>
      <c r="K1159" s="57"/>
      <c r="L1159" s="57"/>
      <c r="M1159" s="57"/>
      <c r="N1159" s="57"/>
      <c r="O1159" s="57"/>
      <c r="P1159" s="57"/>
      <c r="Q1159" s="57"/>
      <c r="R1159" s="57"/>
      <c r="S1159" s="57"/>
      <c r="T1159" s="57"/>
      <c r="U1159" s="57"/>
      <c r="V1159" s="57"/>
      <c r="W1159" s="57"/>
      <c r="X1159" s="57"/>
      <c r="Y1159" s="57"/>
      <c r="Z1159" s="57"/>
      <c r="AA1159" s="57"/>
      <c r="AB1159" s="57"/>
      <c r="AC1159" s="57"/>
      <c r="AD1159" s="57"/>
      <c r="AE1159" s="57"/>
      <c r="AF1159" s="57"/>
      <c r="AG1159" s="57"/>
      <c r="AH1159" s="57"/>
      <c r="AI1159" s="57"/>
      <c r="AJ1159" s="57"/>
      <c r="AK1159" s="57"/>
      <c r="AL1159" s="57"/>
      <c r="AM1159" s="57"/>
      <c r="AN1159" s="57"/>
      <c r="AO1159" s="57"/>
      <c r="AP1159" s="57"/>
      <c r="AQ1159" s="57"/>
      <c r="AR1159" s="57"/>
      <c r="AS1159" s="57"/>
      <c r="AT1159" s="57"/>
      <c r="AU1159" s="57"/>
      <c r="AV1159" s="57"/>
      <c r="AW1159" s="57"/>
      <c r="AX1159" s="57"/>
      <c r="AY1159" s="57"/>
      <c r="AZ1159" s="57"/>
      <c r="BA1159" s="57"/>
      <c r="BB1159" s="57"/>
      <c r="BC1159" s="57"/>
      <c r="BD1159" s="57"/>
      <c r="BE1159" s="57"/>
      <c r="BF1159" s="57"/>
      <c r="BG1159" s="57"/>
      <c r="BH1159" s="57"/>
      <c r="BI1159" s="57"/>
      <c r="BJ1159" s="57"/>
      <c r="BK1159" s="57"/>
      <c r="BL1159" s="57"/>
      <c r="BM1159" s="57"/>
      <c r="BN1159" s="57"/>
      <c r="BO1159" s="57"/>
      <c r="BP1159" s="57"/>
      <c r="BQ1159" s="57"/>
      <c r="BR1159" s="57"/>
      <c r="BS1159" s="57"/>
      <c r="BT1159" s="57"/>
      <c r="BU1159" s="57"/>
      <c r="BV1159" s="57"/>
      <c r="BW1159" s="57"/>
      <c r="BX1159" s="57"/>
      <c r="BY1159" s="57"/>
      <c r="BZ1159" s="57"/>
      <c r="CA1159" s="57"/>
      <c r="CB1159" s="57"/>
      <c r="CC1159" s="57"/>
      <c r="CD1159" s="57"/>
      <c r="CE1159" s="57"/>
      <c r="CF1159" s="57"/>
      <c r="CG1159" s="57"/>
      <c r="CH1159" s="57"/>
      <c r="CI1159" s="57"/>
      <c r="CJ1159" s="57"/>
      <c r="CK1159" s="57"/>
      <c r="CL1159" s="57"/>
      <c r="CM1159" s="57"/>
      <c r="CN1159" s="57"/>
      <c r="CO1159" s="57"/>
      <c r="CP1159" s="57"/>
      <c r="CQ1159" s="57"/>
      <c r="CR1159" s="57"/>
      <c r="CS1159" s="57"/>
      <c r="CT1159" s="57"/>
      <c r="CU1159" s="57"/>
      <c r="CV1159" s="57"/>
      <c r="CW1159" s="57"/>
      <c r="CX1159" s="57"/>
      <c r="CY1159" s="57"/>
      <c r="CZ1159" s="57"/>
      <c r="DA1159" s="57"/>
      <c r="DB1159" s="57"/>
      <c r="DC1159" s="57"/>
      <c r="DD1159" s="57"/>
      <c r="DE1159" s="57"/>
      <c r="DF1159" s="57"/>
      <c r="DG1159" s="57"/>
      <c r="DH1159" s="57"/>
      <c r="DI1159" s="57"/>
      <c r="DJ1159" s="57"/>
      <c r="DK1159" s="57"/>
      <c r="DL1159" s="57"/>
      <c r="DM1159" s="57"/>
      <c r="DN1159" s="57"/>
      <c r="DO1159" s="57"/>
      <c r="DP1159" s="57"/>
      <c r="DQ1159" s="57"/>
      <c r="DR1159" s="57"/>
      <c r="DS1159" s="57"/>
      <c r="DT1159" s="57"/>
      <c r="DU1159" s="57"/>
      <c r="DV1159" s="57"/>
      <c r="DW1159" s="57"/>
      <c r="DX1159" s="57"/>
      <c r="DY1159" s="57"/>
      <c r="DZ1159" s="57"/>
      <c r="EA1159" s="57"/>
      <c r="EB1159" s="57"/>
      <c r="EC1159" s="57"/>
      <c r="ED1159" s="57"/>
      <c r="EE1159" s="57"/>
      <c r="EF1159" s="57"/>
      <c r="EG1159" s="57"/>
      <c r="EH1159" s="57"/>
      <c r="EI1159" s="57"/>
      <c r="EJ1159" s="57"/>
      <c r="EK1159" s="57"/>
      <c r="EL1159" s="57"/>
      <c r="EM1159" s="57"/>
      <c r="EN1159" s="57"/>
      <c r="EO1159" s="57"/>
      <c r="EP1159" s="57"/>
      <c r="EQ1159" s="57"/>
      <c r="ER1159" s="57"/>
      <c r="ES1159" s="57"/>
      <c r="ET1159" s="57"/>
      <c r="EU1159" s="57"/>
      <c r="EV1159" s="57"/>
      <c r="EW1159" s="57"/>
      <c r="EX1159" s="57"/>
      <c r="EY1159" s="57"/>
      <c r="EZ1159" s="57"/>
      <c r="FA1159" s="57"/>
      <c r="FB1159" s="57"/>
      <c r="FC1159" s="57"/>
      <c r="FD1159" s="57"/>
      <c r="FE1159" s="57"/>
      <c r="FF1159" s="57"/>
      <c r="FG1159" s="92"/>
      <c r="FH1159" s="92"/>
      <c r="FI1159" s="92"/>
      <c r="FJ1159" s="92"/>
      <c r="FK1159" s="92"/>
      <c r="FL1159" s="92"/>
      <c r="FM1159" s="92"/>
      <c r="FN1159" s="92"/>
      <c r="FO1159" s="92"/>
    </row>
    <row r="1160" s="58" customFormat="1" ht="15" spans="1:171">
      <c r="A1160" s="85">
        <v>21999</v>
      </c>
      <c r="B1160" s="106" t="s">
        <v>306</v>
      </c>
      <c r="C1160" s="87">
        <v>0</v>
      </c>
      <c r="D1160" s="87">
        <v>0</v>
      </c>
      <c r="E1160" s="88"/>
      <c r="F1160" s="57"/>
      <c r="G1160" s="57"/>
      <c r="H1160" s="57"/>
      <c r="I1160" s="57"/>
      <c r="J1160" s="57"/>
      <c r="K1160" s="57"/>
      <c r="L1160" s="57"/>
      <c r="M1160" s="57"/>
      <c r="N1160" s="57"/>
      <c r="O1160" s="57"/>
      <c r="P1160" s="57"/>
      <c r="Q1160" s="57"/>
      <c r="R1160" s="57"/>
      <c r="S1160" s="57"/>
      <c r="T1160" s="57"/>
      <c r="U1160" s="57"/>
      <c r="V1160" s="57"/>
      <c r="W1160" s="57"/>
      <c r="X1160" s="57"/>
      <c r="Y1160" s="57"/>
      <c r="Z1160" s="57"/>
      <c r="AA1160" s="57"/>
      <c r="AB1160" s="57"/>
      <c r="AC1160" s="57"/>
      <c r="AD1160" s="57"/>
      <c r="AE1160" s="57"/>
      <c r="AF1160" s="57"/>
      <c r="AG1160" s="57"/>
      <c r="AH1160" s="57"/>
      <c r="AI1160" s="57"/>
      <c r="AJ1160" s="57"/>
      <c r="AK1160" s="57"/>
      <c r="AL1160" s="57"/>
      <c r="AM1160" s="57"/>
      <c r="AN1160" s="57"/>
      <c r="AO1160" s="57"/>
      <c r="AP1160" s="57"/>
      <c r="AQ1160" s="57"/>
      <c r="AR1160" s="57"/>
      <c r="AS1160" s="57"/>
      <c r="AT1160" s="57"/>
      <c r="AU1160" s="57"/>
      <c r="AV1160" s="57"/>
      <c r="AW1160" s="57"/>
      <c r="AX1160" s="57"/>
      <c r="AY1160" s="57"/>
      <c r="AZ1160" s="57"/>
      <c r="BA1160" s="57"/>
      <c r="BB1160" s="57"/>
      <c r="BC1160" s="57"/>
      <c r="BD1160" s="57"/>
      <c r="BE1160" s="57"/>
      <c r="BF1160" s="57"/>
      <c r="BG1160" s="57"/>
      <c r="BH1160" s="57"/>
      <c r="BI1160" s="57"/>
      <c r="BJ1160" s="57"/>
      <c r="BK1160" s="57"/>
      <c r="BL1160" s="57"/>
      <c r="BM1160" s="57"/>
      <c r="BN1160" s="57"/>
      <c r="BO1160" s="57"/>
      <c r="BP1160" s="57"/>
      <c r="BQ1160" s="57"/>
      <c r="BR1160" s="57"/>
      <c r="BS1160" s="57"/>
      <c r="BT1160" s="57"/>
      <c r="BU1160" s="57"/>
      <c r="BV1160" s="57"/>
      <c r="BW1160" s="57"/>
      <c r="BX1160" s="57"/>
      <c r="BY1160" s="57"/>
      <c r="BZ1160" s="57"/>
      <c r="CA1160" s="57"/>
      <c r="CB1160" s="57"/>
      <c r="CC1160" s="57"/>
      <c r="CD1160" s="57"/>
      <c r="CE1160" s="57"/>
      <c r="CF1160" s="57"/>
      <c r="CG1160" s="57"/>
      <c r="CH1160" s="57"/>
      <c r="CI1160" s="57"/>
      <c r="CJ1160" s="57"/>
      <c r="CK1160" s="57"/>
      <c r="CL1160" s="57"/>
      <c r="CM1160" s="57"/>
      <c r="CN1160" s="57"/>
      <c r="CO1160" s="57"/>
      <c r="CP1160" s="57"/>
      <c r="CQ1160" s="57"/>
      <c r="CR1160" s="57"/>
      <c r="CS1160" s="57"/>
      <c r="CT1160" s="57"/>
      <c r="CU1160" s="57"/>
      <c r="CV1160" s="57"/>
      <c r="CW1160" s="57"/>
      <c r="CX1160" s="57"/>
      <c r="CY1160" s="57"/>
      <c r="CZ1160" s="57"/>
      <c r="DA1160" s="57"/>
      <c r="DB1160" s="57"/>
      <c r="DC1160" s="57"/>
      <c r="DD1160" s="57"/>
      <c r="DE1160" s="57"/>
      <c r="DF1160" s="57"/>
      <c r="DG1160" s="57"/>
      <c r="DH1160" s="57"/>
      <c r="DI1160" s="57"/>
      <c r="DJ1160" s="57"/>
      <c r="DK1160" s="57"/>
      <c r="DL1160" s="57"/>
      <c r="DM1160" s="57"/>
      <c r="DN1160" s="57"/>
      <c r="DO1160" s="57"/>
      <c r="DP1160" s="57"/>
      <c r="DQ1160" s="57"/>
      <c r="DR1160" s="57"/>
      <c r="DS1160" s="57"/>
      <c r="DT1160" s="57"/>
      <c r="DU1160" s="57"/>
      <c r="DV1160" s="57"/>
      <c r="DW1160" s="57"/>
      <c r="DX1160" s="57"/>
      <c r="DY1160" s="57"/>
      <c r="DZ1160" s="57"/>
      <c r="EA1160" s="57"/>
      <c r="EB1160" s="57"/>
      <c r="EC1160" s="57"/>
      <c r="ED1160" s="57"/>
      <c r="EE1160" s="57"/>
      <c r="EF1160" s="57"/>
      <c r="EG1160" s="57"/>
      <c r="EH1160" s="57"/>
      <c r="EI1160" s="57"/>
      <c r="EJ1160" s="57"/>
      <c r="EK1160" s="57"/>
      <c r="EL1160" s="57"/>
      <c r="EM1160" s="57"/>
      <c r="EN1160" s="57"/>
      <c r="EO1160" s="57"/>
      <c r="EP1160" s="57"/>
      <c r="EQ1160" s="57"/>
      <c r="ER1160" s="57"/>
      <c r="ES1160" s="57"/>
      <c r="ET1160" s="57"/>
      <c r="EU1160" s="57"/>
      <c r="EV1160" s="57"/>
      <c r="EW1160" s="57"/>
      <c r="EX1160" s="57"/>
      <c r="EY1160" s="57"/>
      <c r="EZ1160" s="57"/>
      <c r="FA1160" s="57"/>
      <c r="FB1160" s="57"/>
      <c r="FC1160" s="57"/>
      <c r="FD1160" s="57"/>
      <c r="FE1160" s="57"/>
      <c r="FF1160" s="57"/>
      <c r="FG1160" s="92"/>
      <c r="FH1160" s="92"/>
      <c r="FI1160" s="92"/>
      <c r="FJ1160" s="92"/>
      <c r="FK1160" s="92"/>
      <c r="FL1160" s="92"/>
      <c r="FM1160" s="92"/>
      <c r="FN1160" s="92"/>
      <c r="FO1160" s="92"/>
    </row>
    <row r="1161" s="58" customFormat="1" ht="15" spans="1:171">
      <c r="A1161" s="95">
        <v>21999</v>
      </c>
      <c r="B1161" s="107" t="s">
        <v>306</v>
      </c>
      <c r="C1161" s="97">
        <v>0</v>
      </c>
      <c r="D1161" s="97">
        <v>0</v>
      </c>
      <c r="E1161" s="88"/>
      <c r="F1161" s="57"/>
      <c r="G1161" s="57"/>
      <c r="H1161" s="57"/>
      <c r="I1161" s="57"/>
      <c r="J1161" s="57"/>
      <c r="K1161" s="57"/>
      <c r="L1161" s="57"/>
      <c r="M1161" s="57"/>
      <c r="N1161" s="57"/>
      <c r="O1161" s="57"/>
      <c r="P1161" s="57"/>
      <c r="Q1161" s="57"/>
      <c r="R1161" s="57"/>
      <c r="S1161" s="57"/>
      <c r="T1161" s="57"/>
      <c r="U1161" s="57"/>
      <c r="V1161" s="57"/>
      <c r="W1161" s="57"/>
      <c r="X1161" s="57"/>
      <c r="Y1161" s="57"/>
      <c r="Z1161" s="57"/>
      <c r="AA1161" s="57"/>
      <c r="AB1161" s="57"/>
      <c r="AC1161" s="57"/>
      <c r="AD1161" s="57"/>
      <c r="AE1161" s="57"/>
      <c r="AF1161" s="57"/>
      <c r="AG1161" s="57"/>
      <c r="AH1161" s="57"/>
      <c r="AI1161" s="57"/>
      <c r="AJ1161" s="57"/>
      <c r="AK1161" s="57"/>
      <c r="AL1161" s="57"/>
      <c r="AM1161" s="57"/>
      <c r="AN1161" s="57"/>
      <c r="AO1161" s="57"/>
      <c r="AP1161" s="57"/>
      <c r="AQ1161" s="57"/>
      <c r="AR1161" s="57"/>
      <c r="AS1161" s="57"/>
      <c r="AT1161" s="57"/>
      <c r="AU1161" s="57"/>
      <c r="AV1161" s="57"/>
      <c r="AW1161" s="57"/>
      <c r="AX1161" s="57"/>
      <c r="AY1161" s="57"/>
      <c r="AZ1161" s="57"/>
      <c r="BA1161" s="57"/>
      <c r="BB1161" s="57"/>
      <c r="BC1161" s="57"/>
      <c r="BD1161" s="57"/>
      <c r="BE1161" s="57"/>
      <c r="BF1161" s="57"/>
      <c r="BG1161" s="57"/>
      <c r="BH1161" s="57"/>
      <c r="BI1161" s="57"/>
      <c r="BJ1161" s="57"/>
      <c r="BK1161" s="57"/>
      <c r="BL1161" s="57"/>
      <c r="BM1161" s="57"/>
      <c r="BN1161" s="57"/>
      <c r="BO1161" s="57"/>
      <c r="BP1161" s="57"/>
      <c r="BQ1161" s="57"/>
      <c r="BR1161" s="57"/>
      <c r="BS1161" s="57"/>
      <c r="BT1161" s="57"/>
      <c r="BU1161" s="57"/>
      <c r="BV1161" s="57"/>
      <c r="BW1161" s="57"/>
      <c r="BX1161" s="57"/>
      <c r="BY1161" s="57"/>
      <c r="BZ1161" s="57"/>
      <c r="CA1161" s="57"/>
      <c r="CB1161" s="57"/>
      <c r="CC1161" s="57"/>
      <c r="CD1161" s="57"/>
      <c r="CE1161" s="57"/>
      <c r="CF1161" s="57"/>
      <c r="CG1161" s="57"/>
      <c r="CH1161" s="57"/>
      <c r="CI1161" s="57"/>
      <c r="CJ1161" s="57"/>
      <c r="CK1161" s="57"/>
      <c r="CL1161" s="57"/>
      <c r="CM1161" s="57"/>
      <c r="CN1161" s="57"/>
      <c r="CO1161" s="57"/>
      <c r="CP1161" s="57"/>
      <c r="CQ1161" s="57"/>
      <c r="CR1161" s="57"/>
      <c r="CS1161" s="57"/>
      <c r="CT1161" s="57"/>
      <c r="CU1161" s="57"/>
      <c r="CV1161" s="57"/>
      <c r="CW1161" s="57"/>
      <c r="CX1161" s="57"/>
      <c r="CY1161" s="57"/>
      <c r="CZ1161" s="57"/>
      <c r="DA1161" s="57"/>
      <c r="DB1161" s="57"/>
      <c r="DC1161" s="57"/>
      <c r="DD1161" s="57"/>
      <c r="DE1161" s="57"/>
      <c r="DF1161" s="57"/>
      <c r="DG1161" s="57"/>
      <c r="DH1161" s="57"/>
      <c r="DI1161" s="57"/>
      <c r="DJ1161" s="57"/>
      <c r="DK1161" s="57"/>
      <c r="DL1161" s="57"/>
      <c r="DM1161" s="57"/>
      <c r="DN1161" s="57"/>
      <c r="DO1161" s="57"/>
      <c r="DP1161" s="57"/>
      <c r="DQ1161" s="57"/>
      <c r="DR1161" s="57"/>
      <c r="DS1161" s="57"/>
      <c r="DT1161" s="57"/>
      <c r="DU1161" s="57"/>
      <c r="DV1161" s="57"/>
      <c r="DW1161" s="57"/>
      <c r="DX1161" s="57"/>
      <c r="DY1161" s="57"/>
      <c r="DZ1161" s="57"/>
      <c r="EA1161" s="57"/>
      <c r="EB1161" s="57"/>
      <c r="EC1161" s="57"/>
      <c r="ED1161" s="57"/>
      <c r="EE1161" s="57"/>
      <c r="EF1161" s="57"/>
      <c r="EG1161" s="57"/>
      <c r="EH1161" s="57"/>
      <c r="EI1161" s="57"/>
      <c r="EJ1161" s="57"/>
      <c r="EK1161" s="57"/>
      <c r="EL1161" s="57"/>
      <c r="EM1161" s="57"/>
      <c r="EN1161" s="57"/>
      <c r="EO1161" s="57"/>
      <c r="EP1161" s="57"/>
      <c r="EQ1161" s="57"/>
      <c r="ER1161" s="57"/>
      <c r="ES1161" s="57"/>
      <c r="ET1161" s="57"/>
      <c r="EU1161" s="57"/>
      <c r="EV1161" s="57"/>
      <c r="EW1161" s="57"/>
      <c r="EX1161" s="57"/>
      <c r="EY1161" s="57"/>
      <c r="EZ1161" s="57"/>
      <c r="FA1161" s="57"/>
      <c r="FB1161" s="57"/>
      <c r="FC1161" s="57"/>
      <c r="FD1161" s="57"/>
      <c r="FE1161" s="57"/>
      <c r="FF1161" s="57"/>
      <c r="FG1161" s="92"/>
      <c r="FH1161" s="92"/>
      <c r="FI1161" s="92"/>
      <c r="FJ1161" s="92"/>
      <c r="FK1161" s="92"/>
      <c r="FL1161" s="92"/>
      <c r="FM1161" s="92"/>
      <c r="FN1161" s="92"/>
      <c r="FO1161" s="92"/>
    </row>
    <row r="1162" s="58" customFormat="1" ht="15" spans="1:171">
      <c r="A1162" s="77">
        <v>220</v>
      </c>
      <c r="B1162" s="78" t="s">
        <v>977</v>
      </c>
      <c r="C1162" s="79">
        <f>C1163+C1190+C1205</f>
        <v>2117</v>
      </c>
      <c r="D1162" s="79">
        <f>D1163+D1190+D1205</f>
        <v>2556</v>
      </c>
      <c r="E1162" s="80">
        <f t="shared" ref="E1162:E1165" si="85">SUM(D1162/C1162)</f>
        <v>1.20736891828059</v>
      </c>
      <c r="F1162" s="57"/>
      <c r="G1162" s="57"/>
      <c r="H1162" s="57"/>
      <c r="I1162" s="57"/>
      <c r="J1162" s="57"/>
      <c r="K1162" s="57"/>
      <c r="L1162" s="57"/>
      <c r="M1162" s="57"/>
      <c r="N1162" s="57"/>
      <c r="O1162" s="57"/>
      <c r="P1162" s="57"/>
      <c r="Q1162" s="57"/>
      <c r="R1162" s="57"/>
      <c r="S1162" s="57"/>
      <c r="T1162" s="57"/>
      <c r="U1162" s="57"/>
      <c r="V1162" s="57"/>
      <c r="W1162" s="57"/>
      <c r="X1162" s="57"/>
      <c r="Y1162" s="57"/>
      <c r="Z1162" s="57"/>
      <c r="AA1162" s="57"/>
      <c r="AB1162" s="57"/>
      <c r="AC1162" s="57"/>
      <c r="AD1162" s="57"/>
      <c r="AE1162" s="57"/>
      <c r="AF1162" s="57"/>
      <c r="AG1162" s="57"/>
      <c r="AH1162" s="57"/>
      <c r="AI1162" s="57"/>
      <c r="AJ1162" s="57"/>
      <c r="AK1162" s="57"/>
      <c r="AL1162" s="57"/>
      <c r="AM1162" s="57"/>
      <c r="AN1162" s="57"/>
      <c r="AO1162" s="57"/>
      <c r="AP1162" s="57"/>
      <c r="AQ1162" s="57"/>
      <c r="AR1162" s="57"/>
      <c r="AS1162" s="57"/>
      <c r="AT1162" s="57"/>
      <c r="AU1162" s="57"/>
      <c r="AV1162" s="57"/>
      <c r="AW1162" s="57"/>
      <c r="AX1162" s="57"/>
      <c r="AY1162" s="57"/>
      <c r="AZ1162" s="57"/>
      <c r="BA1162" s="57"/>
      <c r="BB1162" s="57"/>
      <c r="BC1162" s="57"/>
      <c r="BD1162" s="57"/>
      <c r="BE1162" s="57"/>
      <c r="BF1162" s="57"/>
      <c r="BG1162" s="57"/>
      <c r="BH1162" s="57"/>
      <c r="BI1162" s="57"/>
      <c r="BJ1162" s="57"/>
      <c r="BK1162" s="57"/>
      <c r="BL1162" s="57"/>
      <c r="BM1162" s="57"/>
      <c r="BN1162" s="57"/>
      <c r="BO1162" s="57"/>
      <c r="BP1162" s="57"/>
      <c r="BQ1162" s="57"/>
      <c r="BR1162" s="57"/>
      <c r="BS1162" s="57"/>
      <c r="BT1162" s="57"/>
      <c r="BU1162" s="57"/>
      <c r="BV1162" s="57"/>
      <c r="BW1162" s="57"/>
      <c r="BX1162" s="57"/>
      <c r="BY1162" s="57"/>
      <c r="BZ1162" s="57"/>
      <c r="CA1162" s="57"/>
      <c r="CB1162" s="57"/>
      <c r="CC1162" s="57"/>
      <c r="CD1162" s="57"/>
      <c r="CE1162" s="57"/>
      <c r="CF1162" s="57"/>
      <c r="CG1162" s="57"/>
      <c r="CH1162" s="57"/>
      <c r="CI1162" s="57"/>
      <c r="CJ1162" s="57"/>
      <c r="CK1162" s="57"/>
      <c r="CL1162" s="57"/>
      <c r="CM1162" s="57"/>
      <c r="CN1162" s="57"/>
      <c r="CO1162" s="57"/>
      <c r="CP1162" s="57"/>
      <c r="CQ1162" s="57"/>
      <c r="CR1162" s="57"/>
      <c r="CS1162" s="57"/>
      <c r="CT1162" s="57"/>
      <c r="CU1162" s="57"/>
      <c r="CV1162" s="57"/>
      <c r="CW1162" s="57"/>
      <c r="CX1162" s="57"/>
      <c r="CY1162" s="57"/>
      <c r="CZ1162" s="57"/>
      <c r="DA1162" s="57"/>
      <c r="DB1162" s="57"/>
      <c r="DC1162" s="57"/>
      <c r="DD1162" s="57"/>
      <c r="DE1162" s="57"/>
      <c r="DF1162" s="57"/>
      <c r="DG1162" s="57"/>
      <c r="DH1162" s="57"/>
      <c r="DI1162" s="57"/>
      <c r="DJ1162" s="57"/>
      <c r="DK1162" s="57"/>
      <c r="DL1162" s="57"/>
      <c r="DM1162" s="57"/>
      <c r="DN1162" s="57"/>
      <c r="DO1162" s="57"/>
      <c r="DP1162" s="57"/>
      <c r="DQ1162" s="57"/>
      <c r="DR1162" s="57"/>
      <c r="DS1162" s="57"/>
      <c r="DT1162" s="57"/>
      <c r="DU1162" s="57"/>
      <c r="DV1162" s="57"/>
      <c r="DW1162" s="57"/>
      <c r="DX1162" s="57"/>
      <c r="DY1162" s="57"/>
      <c r="DZ1162" s="57"/>
      <c r="EA1162" s="57"/>
      <c r="EB1162" s="57"/>
      <c r="EC1162" s="57"/>
      <c r="ED1162" s="57"/>
      <c r="EE1162" s="57"/>
      <c r="EF1162" s="57"/>
      <c r="EG1162" s="57"/>
      <c r="EH1162" s="57"/>
      <c r="EI1162" s="57"/>
      <c r="EJ1162" s="57"/>
      <c r="EK1162" s="57"/>
      <c r="EL1162" s="57"/>
      <c r="EM1162" s="57"/>
      <c r="EN1162" s="57"/>
      <c r="EO1162" s="57"/>
      <c r="EP1162" s="57"/>
      <c r="EQ1162" s="57"/>
      <c r="ER1162" s="57"/>
      <c r="ES1162" s="57"/>
      <c r="ET1162" s="57"/>
      <c r="EU1162" s="57"/>
      <c r="EV1162" s="57"/>
      <c r="EW1162" s="57"/>
      <c r="EX1162" s="57"/>
      <c r="EY1162" s="57"/>
      <c r="EZ1162" s="57"/>
      <c r="FA1162" s="57"/>
      <c r="FB1162" s="57"/>
      <c r="FC1162" s="57"/>
      <c r="FD1162" s="57"/>
      <c r="FE1162" s="57"/>
      <c r="FF1162" s="57"/>
      <c r="FG1162" s="92"/>
      <c r="FH1162" s="92"/>
      <c r="FI1162" s="92"/>
      <c r="FJ1162" s="92"/>
      <c r="FK1162" s="92"/>
      <c r="FL1162" s="92"/>
      <c r="FM1162" s="92"/>
      <c r="FN1162" s="92"/>
      <c r="FO1162" s="92"/>
    </row>
    <row r="1163" s="58" customFormat="1" ht="15" spans="1:171">
      <c r="A1163" s="81">
        <v>22001</v>
      </c>
      <c r="B1163" s="82" t="s">
        <v>978</v>
      </c>
      <c r="C1163" s="83">
        <f>SUM(C1164:C1189)</f>
        <v>1994</v>
      </c>
      <c r="D1163" s="83">
        <f>SUM(D1164:D1189)</f>
        <v>2446</v>
      </c>
      <c r="E1163" s="84">
        <f t="shared" si="85"/>
        <v>1.22668004012036</v>
      </c>
      <c r="F1163" s="57"/>
      <c r="G1163" s="57"/>
      <c r="H1163" s="57"/>
      <c r="I1163" s="57"/>
      <c r="J1163" s="57"/>
      <c r="K1163" s="57"/>
      <c r="L1163" s="57"/>
      <c r="M1163" s="57"/>
      <c r="N1163" s="57"/>
      <c r="O1163" s="57"/>
      <c r="P1163" s="57"/>
      <c r="Q1163" s="57"/>
      <c r="R1163" s="57"/>
      <c r="S1163" s="57"/>
      <c r="T1163" s="57"/>
      <c r="U1163" s="57"/>
      <c r="V1163" s="57"/>
      <c r="W1163" s="57"/>
      <c r="X1163" s="57"/>
      <c r="Y1163" s="57"/>
      <c r="Z1163" s="57"/>
      <c r="AA1163" s="57"/>
      <c r="AB1163" s="57"/>
      <c r="AC1163" s="57"/>
      <c r="AD1163" s="57"/>
      <c r="AE1163" s="57"/>
      <c r="AF1163" s="57"/>
      <c r="AG1163" s="57"/>
      <c r="AH1163" s="57"/>
      <c r="AI1163" s="57"/>
      <c r="AJ1163" s="57"/>
      <c r="AK1163" s="57"/>
      <c r="AL1163" s="57"/>
      <c r="AM1163" s="57"/>
      <c r="AN1163" s="57"/>
      <c r="AO1163" s="57"/>
      <c r="AP1163" s="57"/>
      <c r="AQ1163" s="57"/>
      <c r="AR1163" s="57"/>
      <c r="AS1163" s="57"/>
      <c r="AT1163" s="57"/>
      <c r="AU1163" s="57"/>
      <c r="AV1163" s="57"/>
      <c r="AW1163" s="57"/>
      <c r="AX1163" s="57"/>
      <c r="AY1163" s="57"/>
      <c r="AZ1163" s="57"/>
      <c r="BA1163" s="57"/>
      <c r="BB1163" s="57"/>
      <c r="BC1163" s="57"/>
      <c r="BD1163" s="57"/>
      <c r="BE1163" s="57"/>
      <c r="BF1163" s="57"/>
      <c r="BG1163" s="57"/>
      <c r="BH1163" s="57"/>
      <c r="BI1163" s="57"/>
      <c r="BJ1163" s="57"/>
      <c r="BK1163" s="57"/>
      <c r="BL1163" s="57"/>
      <c r="BM1163" s="57"/>
      <c r="BN1163" s="57"/>
      <c r="BO1163" s="57"/>
      <c r="BP1163" s="57"/>
      <c r="BQ1163" s="57"/>
      <c r="BR1163" s="57"/>
      <c r="BS1163" s="57"/>
      <c r="BT1163" s="57"/>
      <c r="BU1163" s="57"/>
      <c r="BV1163" s="57"/>
      <c r="BW1163" s="57"/>
      <c r="BX1163" s="57"/>
      <c r="BY1163" s="57"/>
      <c r="BZ1163" s="57"/>
      <c r="CA1163" s="57"/>
      <c r="CB1163" s="57"/>
      <c r="CC1163" s="57"/>
      <c r="CD1163" s="57"/>
      <c r="CE1163" s="57"/>
      <c r="CF1163" s="57"/>
      <c r="CG1163" s="57"/>
      <c r="CH1163" s="57"/>
      <c r="CI1163" s="57"/>
      <c r="CJ1163" s="57"/>
      <c r="CK1163" s="57"/>
      <c r="CL1163" s="57"/>
      <c r="CM1163" s="57"/>
      <c r="CN1163" s="57"/>
      <c r="CO1163" s="57"/>
      <c r="CP1163" s="57"/>
      <c r="CQ1163" s="57"/>
      <c r="CR1163" s="57"/>
      <c r="CS1163" s="57"/>
      <c r="CT1163" s="57"/>
      <c r="CU1163" s="57"/>
      <c r="CV1163" s="57"/>
      <c r="CW1163" s="57"/>
      <c r="CX1163" s="57"/>
      <c r="CY1163" s="57"/>
      <c r="CZ1163" s="57"/>
      <c r="DA1163" s="57"/>
      <c r="DB1163" s="57"/>
      <c r="DC1163" s="57"/>
      <c r="DD1163" s="57"/>
      <c r="DE1163" s="57"/>
      <c r="DF1163" s="57"/>
      <c r="DG1163" s="57"/>
      <c r="DH1163" s="57"/>
      <c r="DI1163" s="57"/>
      <c r="DJ1163" s="57"/>
      <c r="DK1163" s="57"/>
      <c r="DL1163" s="57"/>
      <c r="DM1163" s="57"/>
      <c r="DN1163" s="57"/>
      <c r="DO1163" s="57"/>
      <c r="DP1163" s="57"/>
      <c r="DQ1163" s="57"/>
      <c r="DR1163" s="57"/>
      <c r="DS1163" s="57"/>
      <c r="DT1163" s="57"/>
      <c r="DU1163" s="57"/>
      <c r="DV1163" s="57"/>
      <c r="DW1163" s="57"/>
      <c r="DX1163" s="57"/>
      <c r="DY1163" s="57"/>
      <c r="DZ1163" s="57"/>
      <c r="EA1163" s="57"/>
      <c r="EB1163" s="57"/>
      <c r="EC1163" s="57"/>
      <c r="ED1163" s="57"/>
      <c r="EE1163" s="57"/>
      <c r="EF1163" s="57"/>
      <c r="EG1163" s="57"/>
      <c r="EH1163" s="57"/>
      <c r="EI1163" s="57"/>
      <c r="EJ1163" s="57"/>
      <c r="EK1163" s="57"/>
      <c r="EL1163" s="57"/>
      <c r="EM1163" s="57"/>
      <c r="EN1163" s="57"/>
      <c r="EO1163" s="57"/>
      <c r="EP1163" s="57"/>
      <c r="EQ1163" s="57"/>
      <c r="ER1163" s="57"/>
      <c r="ES1163" s="57"/>
      <c r="ET1163" s="57"/>
      <c r="EU1163" s="57"/>
      <c r="EV1163" s="57"/>
      <c r="EW1163" s="57"/>
      <c r="EX1163" s="57"/>
      <c r="EY1163" s="57"/>
      <c r="EZ1163" s="57"/>
      <c r="FA1163" s="57"/>
      <c r="FB1163" s="57"/>
      <c r="FC1163" s="57"/>
      <c r="FD1163" s="57"/>
      <c r="FE1163" s="57"/>
      <c r="FF1163" s="57"/>
      <c r="FG1163" s="92"/>
      <c r="FH1163" s="92"/>
      <c r="FI1163" s="92"/>
      <c r="FJ1163" s="92"/>
      <c r="FK1163" s="92"/>
      <c r="FL1163" s="92"/>
      <c r="FM1163" s="92"/>
      <c r="FN1163" s="92"/>
      <c r="FO1163" s="92"/>
    </row>
    <row r="1164" s="58" customFormat="1" ht="15" spans="1:171">
      <c r="A1164" s="85">
        <v>2200101</v>
      </c>
      <c r="B1164" s="106" t="s">
        <v>151</v>
      </c>
      <c r="C1164" s="87">
        <v>698</v>
      </c>
      <c r="D1164" s="87">
        <v>721</v>
      </c>
      <c r="E1164" s="88">
        <f t="shared" si="85"/>
        <v>1.03295128939828</v>
      </c>
      <c r="F1164" s="57"/>
      <c r="G1164" s="57"/>
      <c r="H1164" s="57"/>
      <c r="I1164" s="57"/>
      <c r="J1164" s="57"/>
      <c r="K1164" s="57"/>
      <c r="L1164" s="57"/>
      <c r="M1164" s="57"/>
      <c r="N1164" s="57"/>
      <c r="O1164" s="57"/>
      <c r="P1164" s="57"/>
      <c r="Q1164" s="57"/>
      <c r="R1164" s="57"/>
      <c r="S1164" s="57"/>
      <c r="T1164" s="57"/>
      <c r="U1164" s="57"/>
      <c r="V1164" s="57"/>
      <c r="W1164" s="57"/>
      <c r="X1164" s="57"/>
      <c r="Y1164" s="57"/>
      <c r="Z1164" s="57"/>
      <c r="AA1164" s="57"/>
      <c r="AB1164" s="57"/>
      <c r="AC1164" s="57"/>
      <c r="AD1164" s="57"/>
      <c r="AE1164" s="57"/>
      <c r="AF1164" s="57"/>
      <c r="AG1164" s="57"/>
      <c r="AH1164" s="57"/>
      <c r="AI1164" s="57"/>
      <c r="AJ1164" s="57"/>
      <c r="AK1164" s="57"/>
      <c r="AL1164" s="57"/>
      <c r="AM1164" s="57"/>
      <c r="AN1164" s="57"/>
      <c r="AO1164" s="57"/>
      <c r="AP1164" s="57"/>
      <c r="AQ1164" s="57"/>
      <c r="AR1164" s="57"/>
      <c r="AS1164" s="57"/>
      <c r="AT1164" s="57"/>
      <c r="AU1164" s="57"/>
      <c r="AV1164" s="57"/>
      <c r="AW1164" s="57"/>
      <c r="AX1164" s="57"/>
      <c r="AY1164" s="57"/>
      <c r="AZ1164" s="57"/>
      <c r="BA1164" s="57"/>
      <c r="BB1164" s="57"/>
      <c r="BC1164" s="57"/>
      <c r="BD1164" s="57"/>
      <c r="BE1164" s="57"/>
      <c r="BF1164" s="57"/>
      <c r="BG1164" s="57"/>
      <c r="BH1164" s="57"/>
      <c r="BI1164" s="57"/>
      <c r="BJ1164" s="57"/>
      <c r="BK1164" s="57"/>
      <c r="BL1164" s="57"/>
      <c r="BM1164" s="57"/>
      <c r="BN1164" s="57"/>
      <c r="BO1164" s="57"/>
      <c r="BP1164" s="57"/>
      <c r="BQ1164" s="57"/>
      <c r="BR1164" s="57"/>
      <c r="BS1164" s="57"/>
      <c r="BT1164" s="57"/>
      <c r="BU1164" s="57"/>
      <c r="BV1164" s="57"/>
      <c r="BW1164" s="57"/>
      <c r="BX1164" s="57"/>
      <c r="BY1164" s="57"/>
      <c r="BZ1164" s="57"/>
      <c r="CA1164" s="57"/>
      <c r="CB1164" s="57"/>
      <c r="CC1164" s="57"/>
      <c r="CD1164" s="57"/>
      <c r="CE1164" s="57"/>
      <c r="CF1164" s="57"/>
      <c r="CG1164" s="57"/>
      <c r="CH1164" s="57"/>
      <c r="CI1164" s="57"/>
      <c r="CJ1164" s="57"/>
      <c r="CK1164" s="57"/>
      <c r="CL1164" s="57"/>
      <c r="CM1164" s="57"/>
      <c r="CN1164" s="57"/>
      <c r="CO1164" s="57"/>
      <c r="CP1164" s="57"/>
      <c r="CQ1164" s="57"/>
      <c r="CR1164" s="57"/>
      <c r="CS1164" s="57"/>
      <c r="CT1164" s="57"/>
      <c r="CU1164" s="57"/>
      <c r="CV1164" s="57"/>
      <c r="CW1164" s="57"/>
      <c r="CX1164" s="57"/>
      <c r="CY1164" s="57"/>
      <c r="CZ1164" s="57"/>
      <c r="DA1164" s="57"/>
      <c r="DB1164" s="57"/>
      <c r="DC1164" s="57"/>
      <c r="DD1164" s="57"/>
      <c r="DE1164" s="57"/>
      <c r="DF1164" s="57"/>
      <c r="DG1164" s="57"/>
      <c r="DH1164" s="57"/>
      <c r="DI1164" s="57"/>
      <c r="DJ1164" s="57"/>
      <c r="DK1164" s="57"/>
      <c r="DL1164" s="57"/>
      <c r="DM1164" s="57"/>
      <c r="DN1164" s="57"/>
      <c r="DO1164" s="57"/>
      <c r="DP1164" s="57"/>
      <c r="DQ1164" s="57"/>
      <c r="DR1164" s="57"/>
      <c r="DS1164" s="57"/>
      <c r="DT1164" s="57"/>
      <c r="DU1164" s="57"/>
      <c r="DV1164" s="57"/>
      <c r="DW1164" s="57"/>
      <c r="DX1164" s="57"/>
      <c r="DY1164" s="57"/>
      <c r="DZ1164" s="57"/>
      <c r="EA1164" s="57"/>
      <c r="EB1164" s="57"/>
      <c r="EC1164" s="57"/>
      <c r="ED1164" s="57"/>
      <c r="EE1164" s="57"/>
      <c r="EF1164" s="57"/>
      <c r="EG1164" s="57"/>
      <c r="EH1164" s="57"/>
      <c r="EI1164" s="57"/>
      <c r="EJ1164" s="57"/>
      <c r="EK1164" s="57"/>
      <c r="EL1164" s="57"/>
      <c r="EM1164" s="57"/>
      <c r="EN1164" s="57"/>
      <c r="EO1164" s="57"/>
      <c r="EP1164" s="57"/>
      <c r="EQ1164" s="57"/>
      <c r="ER1164" s="57"/>
      <c r="ES1164" s="57"/>
      <c r="ET1164" s="57"/>
      <c r="EU1164" s="57"/>
      <c r="EV1164" s="57"/>
      <c r="EW1164" s="57"/>
      <c r="EX1164" s="57"/>
      <c r="EY1164" s="57"/>
      <c r="EZ1164" s="57"/>
      <c r="FA1164" s="57"/>
      <c r="FB1164" s="57"/>
      <c r="FC1164" s="57"/>
      <c r="FD1164" s="57"/>
      <c r="FE1164" s="57"/>
      <c r="FF1164" s="57"/>
      <c r="FG1164" s="92"/>
      <c r="FH1164" s="92"/>
      <c r="FI1164" s="92"/>
      <c r="FJ1164" s="92"/>
      <c r="FK1164" s="92"/>
      <c r="FL1164" s="92"/>
      <c r="FM1164" s="92"/>
      <c r="FN1164" s="92"/>
      <c r="FO1164" s="92"/>
    </row>
    <row r="1165" s="58" customFormat="1" ht="15" spans="1:171">
      <c r="A1165" s="85">
        <v>2200102</v>
      </c>
      <c r="B1165" s="106" t="s">
        <v>152</v>
      </c>
      <c r="C1165" s="87">
        <v>309</v>
      </c>
      <c r="D1165" s="87">
        <v>280</v>
      </c>
      <c r="E1165" s="88">
        <f t="shared" si="85"/>
        <v>0.906148867313916</v>
      </c>
      <c r="F1165" s="57"/>
      <c r="G1165" s="57"/>
      <c r="H1165" s="57"/>
      <c r="I1165" s="57"/>
      <c r="J1165" s="57"/>
      <c r="K1165" s="57"/>
      <c r="L1165" s="57"/>
      <c r="M1165" s="57"/>
      <c r="N1165" s="57"/>
      <c r="O1165" s="57"/>
      <c r="P1165" s="57"/>
      <c r="Q1165" s="57"/>
      <c r="R1165" s="57"/>
      <c r="S1165" s="57"/>
      <c r="T1165" s="57"/>
      <c r="U1165" s="57"/>
      <c r="V1165" s="57"/>
      <c r="W1165" s="57"/>
      <c r="X1165" s="57"/>
      <c r="Y1165" s="57"/>
      <c r="Z1165" s="57"/>
      <c r="AA1165" s="57"/>
      <c r="AB1165" s="57"/>
      <c r="AC1165" s="57"/>
      <c r="AD1165" s="57"/>
      <c r="AE1165" s="57"/>
      <c r="AF1165" s="57"/>
      <c r="AG1165" s="57"/>
      <c r="AH1165" s="57"/>
      <c r="AI1165" s="57"/>
      <c r="AJ1165" s="57"/>
      <c r="AK1165" s="57"/>
      <c r="AL1165" s="57"/>
      <c r="AM1165" s="57"/>
      <c r="AN1165" s="57"/>
      <c r="AO1165" s="57"/>
      <c r="AP1165" s="57"/>
      <c r="AQ1165" s="57"/>
      <c r="AR1165" s="57"/>
      <c r="AS1165" s="57"/>
      <c r="AT1165" s="57"/>
      <c r="AU1165" s="57"/>
      <c r="AV1165" s="57"/>
      <c r="AW1165" s="57"/>
      <c r="AX1165" s="57"/>
      <c r="AY1165" s="57"/>
      <c r="AZ1165" s="57"/>
      <c r="BA1165" s="57"/>
      <c r="BB1165" s="57"/>
      <c r="BC1165" s="57"/>
      <c r="BD1165" s="57"/>
      <c r="BE1165" s="57"/>
      <c r="BF1165" s="57"/>
      <c r="BG1165" s="57"/>
      <c r="BH1165" s="57"/>
      <c r="BI1165" s="57"/>
      <c r="BJ1165" s="57"/>
      <c r="BK1165" s="57"/>
      <c r="BL1165" s="57"/>
      <c r="BM1165" s="57"/>
      <c r="BN1165" s="57"/>
      <c r="BO1165" s="57"/>
      <c r="BP1165" s="57"/>
      <c r="BQ1165" s="57"/>
      <c r="BR1165" s="57"/>
      <c r="BS1165" s="57"/>
      <c r="BT1165" s="57"/>
      <c r="BU1165" s="57"/>
      <c r="BV1165" s="57"/>
      <c r="BW1165" s="57"/>
      <c r="BX1165" s="57"/>
      <c r="BY1165" s="57"/>
      <c r="BZ1165" s="57"/>
      <c r="CA1165" s="57"/>
      <c r="CB1165" s="57"/>
      <c r="CC1165" s="57"/>
      <c r="CD1165" s="57"/>
      <c r="CE1165" s="57"/>
      <c r="CF1165" s="57"/>
      <c r="CG1165" s="57"/>
      <c r="CH1165" s="57"/>
      <c r="CI1165" s="57"/>
      <c r="CJ1165" s="57"/>
      <c r="CK1165" s="57"/>
      <c r="CL1165" s="57"/>
      <c r="CM1165" s="57"/>
      <c r="CN1165" s="57"/>
      <c r="CO1165" s="57"/>
      <c r="CP1165" s="57"/>
      <c r="CQ1165" s="57"/>
      <c r="CR1165" s="57"/>
      <c r="CS1165" s="57"/>
      <c r="CT1165" s="57"/>
      <c r="CU1165" s="57"/>
      <c r="CV1165" s="57"/>
      <c r="CW1165" s="57"/>
      <c r="CX1165" s="57"/>
      <c r="CY1165" s="57"/>
      <c r="CZ1165" s="57"/>
      <c r="DA1165" s="57"/>
      <c r="DB1165" s="57"/>
      <c r="DC1165" s="57"/>
      <c r="DD1165" s="57"/>
      <c r="DE1165" s="57"/>
      <c r="DF1165" s="57"/>
      <c r="DG1165" s="57"/>
      <c r="DH1165" s="57"/>
      <c r="DI1165" s="57"/>
      <c r="DJ1165" s="57"/>
      <c r="DK1165" s="57"/>
      <c r="DL1165" s="57"/>
      <c r="DM1165" s="57"/>
      <c r="DN1165" s="57"/>
      <c r="DO1165" s="57"/>
      <c r="DP1165" s="57"/>
      <c r="DQ1165" s="57"/>
      <c r="DR1165" s="57"/>
      <c r="DS1165" s="57"/>
      <c r="DT1165" s="57"/>
      <c r="DU1165" s="57"/>
      <c r="DV1165" s="57"/>
      <c r="DW1165" s="57"/>
      <c r="DX1165" s="57"/>
      <c r="DY1165" s="57"/>
      <c r="DZ1165" s="57"/>
      <c r="EA1165" s="57"/>
      <c r="EB1165" s="57"/>
      <c r="EC1165" s="57"/>
      <c r="ED1165" s="57"/>
      <c r="EE1165" s="57"/>
      <c r="EF1165" s="57"/>
      <c r="EG1165" s="57"/>
      <c r="EH1165" s="57"/>
      <c r="EI1165" s="57"/>
      <c r="EJ1165" s="57"/>
      <c r="EK1165" s="57"/>
      <c r="EL1165" s="57"/>
      <c r="EM1165" s="57"/>
      <c r="EN1165" s="57"/>
      <c r="EO1165" s="57"/>
      <c r="EP1165" s="57"/>
      <c r="EQ1165" s="57"/>
      <c r="ER1165" s="57"/>
      <c r="ES1165" s="57"/>
      <c r="ET1165" s="57"/>
      <c r="EU1165" s="57"/>
      <c r="EV1165" s="57"/>
      <c r="EW1165" s="57"/>
      <c r="EX1165" s="57"/>
      <c r="EY1165" s="57"/>
      <c r="EZ1165" s="57"/>
      <c r="FA1165" s="57"/>
      <c r="FB1165" s="57"/>
      <c r="FC1165" s="57"/>
      <c r="FD1165" s="57"/>
      <c r="FE1165" s="57"/>
      <c r="FF1165" s="57"/>
      <c r="FG1165" s="92"/>
      <c r="FH1165" s="92"/>
      <c r="FI1165" s="92"/>
      <c r="FJ1165" s="92"/>
      <c r="FK1165" s="92"/>
      <c r="FL1165" s="92"/>
      <c r="FM1165" s="92"/>
      <c r="FN1165" s="92"/>
      <c r="FO1165" s="92"/>
    </row>
    <row r="1166" s="58" customFormat="1" ht="15" spans="1:171">
      <c r="A1166" s="85">
        <v>2200103</v>
      </c>
      <c r="B1166" s="106" t="s">
        <v>153</v>
      </c>
      <c r="C1166" s="87">
        <v>0</v>
      </c>
      <c r="D1166" s="87">
        <v>0</v>
      </c>
      <c r="E1166" s="88"/>
      <c r="F1166" s="57"/>
      <c r="G1166" s="57"/>
      <c r="H1166" s="57"/>
      <c r="I1166" s="57"/>
      <c r="J1166" s="57"/>
      <c r="K1166" s="57"/>
      <c r="L1166" s="57"/>
      <c r="M1166" s="57"/>
      <c r="N1166" s="57"/>
      <c r="O1166" s="57"/>
      <c r="P1166" s="57"/>
      <c r="Q1166" s="57"/>
      <c r="R1166" s="57"/>
      <c r="S1166" s="57"/>
      <c r="T1166" s="57"/>
      <c r="U1166" s="57"/>
      <c r="V1166" s="57"/>
      <c r="W1166" s="57"/>
      <c r="X1166" s="57"/>
      <c r="Y1166" s="57"/>
      <c r="Z1166" s="57"/>
      <c r="AA1166" s="57"/>
      <c r="AB1166" s="57"/>
      <c r="AC1166" s="57"/>
      <c r="AD1166" s="57"/>
      <c r="AE1166" s="57"/>
      <c r="AF1166" s="57"/>
      <c r="AG1166" s="57"/>
      <c r="AH1166" s="57"/>
      <c r="AI1166" s="57"/>
      <c r="AJ1166" s="57"/>
      <c r="AK1166" s="57"/>
      <c r="AL1166" s="57"/>
      <c r="AM1166" s="57"/>
      <c r="AN1166" s="57"/>
      <c r="AO1166" s="57"/>
      <c r="AP1166" s="57"/>
      <c r="AQ1166" s="57"/>
      <c r="AR1166" s="57"/>
      <c r="AS1166" s="57"/>
      <c r="AT1166" s="57"/>
      <c r="AU1166" s="57"/>
      <c r="AV1166" s="57"/>
      <c r="AW1166" s="57"/>
      <c r="AX1166" s="57"/>
      <c r="AY1166" s="57"/>
      <c r="AZ1166" s="57"/>
      <c r="BA1166" s="57"/>
      <c r="BB1166" s="57"/>
      <c r="BC1166" s="57"/>
      <c r="BD1166" s="57"/>
      <c r="BE1166" s="57"/>
      <c r="BF1166" s="57"/>
      <c r="BG1166" s="57"/>
      <c r="BH1166" s="57"/>
      <c r="BI1166" s="57"/>
      <c r="BJ1166" s="57"/>
      <c r="BK1166" s="57"/>
      <c r="BL1166" s="57"/>
      <c r="BM1166" s="57"/>
      <c r="BN1166" s="57"/>
      <c r="BO1166" s="57"/>
      <c r="BP1166" s="57"/>
      <c r="BQ1166" s="57"/>
      <c r="BR1166" s="57"/>
      <c r="BS1166" s="57"/>
      <c r="BT1166" s="57"/>
      <c r="BU1166" s="57"/>
      <c r="BV1166" s="57"/>
      <c r="BW1166" s="57"/>
      <c r="BX1166" s="57"/>
      <c r="BY1166" s="57"/>
      <c r="BZ1166" s="57"/>
      <c r="CA1166" s="57"/>
      <c r="CB1166" s="57"/>
      <c r="CC1166" s="57"/>
      <c r="CD1166" s="57"/>
      <c r="CE1166" s="57"/>
      <c r="CF1166" s="57"/>
      <c r="CG1166" s="57"/>
      <c r="CH1166" s="57"/>
      <c r="CI1166" s="57"/>
      <c r="CJ1166" s="57"/>
      <c r="CK1166" s="57"/>
      <c r="CL1166" s="57"/>
      <c r="CM1166" s="57"/>
      <c r="CN1166" s="57"/>
      <c r="CO1166" s="57"/>
      <c r="CP1166" s="57"/>
      <c r="CQ1166" s="57"/>
      <c r="CR1166" s="57"/>
      <c r="CS1166" s="57"/>
      <c r="CT1166" s="57"/>
      <c r="CU1166" s="57"/>
      <c r="CV1166" s="57"/>
      <c r="CW1166" s="57"/>
      <c r="CX1166" s="57"/>
      <c r="CY1166" s="57"/>
      <c r="CZ1166" s="57"/>
      <c r="DA1166" s="57"/>
      <c r="DB1166" s="57"/>
      <c r="DC1166" s="57"/>
      <c r="DD1166" s="57"/>
      <c r="DE1166" s="57"/>
      <c r="DF1166" s="57"/>
      <c r="DG1166" s="57"/>
      <c r="DH1166" s="57"/>
      <c r="DI1166" s="57"/>
      <c r="DJ1166" s="57"/>
      <c r="DK1166" s="57"/>
      <c r="DL1166" s="57"/>
      <c r="DM1166" s="57"/>
      <c r="DN1166" s="57"/>
      <c r="DO1166" s="57"/>
      <c r="DP1166" s="57"/>
      <c r="DQ1166" s="57"/>
      <c r="DR1166" s="57"/>
      <c r="DS1166" s="57"/>
      <c r="DT1166" s="57"/>
      <c r="DU1166" s="57"/>
      <c r="DV1166" s="57"/>
      <c r="DW1166" s="57"/>
      <c r="DX1166" s="57"/>
      <c r="DY1166" s="57"/>
      <c r="DZ1166" s="57"/>
      <c r="EA1166" s="57"/>
      <c r="EB1166" s="57"/>
      <c r="EC1166" s="57"/>
      <c r="ED1166" s="57"/>
      <c r="EE1166" s="57"/>
      <c r="EF1166" s="57"/>
      <c r="EG1166" s="57"/>
      <c r="EH1166" s="57"/>
      <c r="EI1166" s="57"/>
      <c r="EJ1166" s="57"/>
      <c r="EK1166" s="57"/>
      <c r="EL1166" s="57"/>
      <c r="EM1166" s="57"/>
      <c r="EN1166" s="57"/>
      <c r="EO1166" s="57"/>
      <c r="EP1166" s="57"/>
      <c r="EQ1166" s="57"/>
      <c r="ER1166" s="57"/>
      <c r="ES1166" s="57"/>
      <c r="ET1166" s="57"/>
      <c r="EU1166" s="57"/>
      <c r="EV1166" s="57"/>
      <c r="EW1166" s="57"/>
      <c r="EX1166" s="57"/>
      <c r="EY1166" s="57"/>
      <c r="EZ1166" s="57"/>
      <c r="FA1166" s="57"/>
      <c r="FB1166" s="57"/>
      <c r="FC1166" s="57"/>
      <c r="FD1166" s="57"/>
      <c r="FE1166" s="57"/>
      <c r="FF1166" s="57"/>
      <c r="FG1166" s="92"/>
      <c r="FH1166" s="92"/>
      <c r="FI1166" s="92"/>
      <c r="FJ1166" s="92"/>
      <c r="FK1166" s="92"/>
      <c r="FL1166" s="92"/>
      <c r="FM1166" s="92"/>
      <c r="FN1166" s="92"/>
      <c r="FO1166" s="92"/>
    </row>
    <row r="1167" s="58" customFormat="1" ht="15" spans="1:171">
      <c r="A1167" s="85">
        <v>2200104</v>
      </c>
      <c r="B1167" s="106" t="s">
        <v>979</v>
      </c>
      <c r="C1167" s="87">
        <v>0</v>
      </c>
      <c r="D1167" s="87">
        <v>0</v>
      </c>
      <c r="E1167" s="88"/>
      <c r="F1167" s="57"/>
      <c r="G1167" s="57"/>
      <c r="H1167" s="57"/>
      <c r="I1167" s="57"/>
      <c r="J1167" s="57"/>
      <c r="K1167" s="57"/>
      <c r="L1167" s="57"/>
      <c r="M1167" s="57"/>
      <c r="N1167" s="57"/>
      <c r="O1167" s="57"/>
      <c r="P1167" s="57"/>
      <c r="Q1167" s="57"/>
      <c r="R1167" s="57"/>
      <c r="S1167" s="57"/>
      <c r="T1167" s="57"/>
      <c r="U1167" s="57"/>
      <c r="V1167" s="57"/>
      <c r="W1167" s="57"/>
      <c r="X1167" s="57"/>
      <c r="Y1167" s="57"/>
      <c r="Z1167" s="57"/>
      <c r="AA1167" s="57"/>
      <c r="AB1167" s="57"/>
      <c r="AC1167" s="57"/>
      <c r="AD1167" s="57"/>
      <c r="AE1167" s="57"/>
      <c r="AF1167" s="57"/>
      <c r="AG1167" s="57"/>
      <c r="AH1167" s="57"/>
      <c r="AI1167" s="57"/>
      <c r="AJ1167" s="57"/>
      <c r="AK1167" s="57"/>
      <c r="AL1167" s="57"/>
      <c r="AM1167" s="57"/>
      <c r="AN1167" s="57"/>
      <c r="AO1167" s="57"/>
      <c r="AP1167" s="57"/>
      <c r="AQ1167" s="57"/>
      <c r="AR1167" s="57"/>
      <c r="AS1167" s="57"/>
      <c r="AT1167" s="57"/>
      <c r="AU1167" s="57"/>
      <c r="AV1167" s="57"/>
      <c r="AW1167" s="57"/>
      <c r="AX1167" s="57"/>
      <c r="AY1167" s="57"/>
      <c r="AZ1167" s="57"/>
      <c r="BA1167" s="57"/>
      <c r="BB1167" s="57"/>
      <c r="BC1167" s="57"/>
      <c r="BD1167" s="57"/>
      <c r="BE1167" s="57"/>
      <c r="BF1167" s="57"/>
      <c r="BG1167" s="57"/>
      <c r="BH1167" s="57"/>
      <c r="BI1167" s="57"/>
      <c r="BJ1167" s="57"/>
      <c r="BK1167" s="57"/>
      <c r="BL1167" s="57"/>
      <c r="BM1167" s="57"/>
      <c r="BN1167" s="57"/>
      <c r="BO1167" s="57"/>
      <c r="BP1167" s="57"/>
      <c r="BQ1167" s="57"/>
      <c r="BR1167" s="57"/>
      <c r="BS1167" s="57"/>
      <c r="BT1167" s="57"/>
      <c r="BU1167" s="57"/>
      <c r="BV1167" s="57"/>
      <c r="BW1167" s="57"/>
      <c r="BX1167" s="57"/>
      <c r="BY1167" s="57"/>
      <c r="BZ1167" s="57"/>
      <c r="CA1167" s="57"/>
      <c r="CB1167" s="57"/>
      <c r="CC1167" s="57"/>
      <c r="CD1167" s="57"/>
      <c r="CE1167" s="57"/>
      <c r="CF1167" s="57"/>
      <c r="CG1167" s="57"/>
      <c r="CH1167" s="57"/>
      <c r="CI1167" s="57"/>
      <c r="CJ1167" s="57"/>
      <c r="CK1167" s="57"/>
      <c r="CL1167" s="57"/>
      <c r="CM1167" s="57"/>
      <c r="CN1167" s="57"/>
      <c r="CO1167" s="57"/>
      <c r="CP1167" s="57"/>
      <c r="CQ1167" s="57"/>
      <c r="CR1167" s="57"/>
      <c r="CS1167" s="57"/>
      <c r="CT1167" s="57"/>
      <c r="CU1167" s="57"/>
      <c r="CV1167" s="57"/>
      <c r="CW1167" s="57"/>
      <c r="CX1167" s="57"/>
      <c r="CY1167" s="57"/>
      <c r="CZ1167" s="57"/>
      <c r="DA1167" s="57"/>
      <c r="DB1167" s="57"/>
      <c r="DC1167" s="57"/>
      <c r="DD1167" s="57"/>
      <c r="DE1167" s="57"/>
      <c r="DF1167" s="57"/>
      <c r="DG1167" s="57"/>
      <c r="DH1167" s="57"/>
      <c r="DI1167" s="57"/>
      <c r="DJ1167" s="57"/>
      <c r="DK1167" s="57"/>
      <c r="DL1167" s="57"/>
      <c r="DM1167" s="57"/>
      <c r="DN1167" s="57"/>
      <c r="DO1167" s="57"/>
      <c r="DP1167" s="57"/>
      <c r="DQ1167" s="57"/>
      <c r="DR1167" s="57"/>
      <c r="DS1167" s="57"/>
      <c r="DT1167" s="57"/>
      <c r="DU1167" s="57"/>
      <c r="DV1167" s="57"/>
      <c r="DW1167" s="57"/>
      <c r="DX1167" s="57"/>
      <c r="DY1167" s="57"/>
      <c r="DZ1167" s="57"/>
      <c r="EA1167" s="57"/>
      <c r="EB1167" s="57"/>
      <c r="EC1167" s="57"/>
      <c r="ED1167" s="57"/>
      <c r="EE1167" s="57"/>
      <c r="EF1167" s="57"/>
      <c r="EG1167" s="57"/>
      <c r="EH1167" s="57"/>
      <c r="EI1167" s="57"/>
      <c r="EJ1167" s="57"/>
      <c r="EK1167" s="57"/>
      <c r="EL1167" s="57"/>
      <c r="EM1167" s="57"/>
      <c r="EN1167" s="57"/>
      <c r="EO1167" s="57"/>
      <c r="EP1167" s="57"/>
      <c r="EQ1167" s="57"/>
      <c r="ER1167" s="57"/>
      <c r="ES1167" s="57"/>
      <c r="ET1167" s="57"/>
      <c r="EU1167" s="57"/>
      <c r="EV1167" s="57"/>
      <c r="EW1167" s="57"/>
      <c r="EX1167" s="57"/>
      <c r="EY1167" s="57"/>
      <c r="EZ1167" s="57"/>
      <c r="FA1167" s="57"/>
      <c r="FB1167" s="57"/>
      <c r="FC1167" s="57"/>
      <c r="FD1167" s="57"/>
      <c r="FE1167" s="57"/>
      <c r="FF1167" s="57"/>
      <c r="FG1167" s="92"/>
      <c r="FH1167" s="92"/>
      <c r="FI1167" s="92"/>
      <c r="FJ1167" s="92"/>
      <c r="FK1167" s="92"/>
      <c r="FL1167" s="92"/>
      <c r="FM1167" s="92"/>
      <c r="FN1167" s="92"/>
      <c r="FO1167" s="92"/>
    </row>
    <row r="1168" s="58" customFormat="1" ht="15" spans="1:171">
      <c r="A1168" s="85">
        <v>2200106</v>
      </c>
      <c r="B1168" s="106" t="s">
        <v>980</v>
      </c>
      <c r="C1168" s="87">
        <v>150</v>
      </c>
      <c r="D1168" s="87">
        <v>150</v>
      </c>
      <c r="E1168" s="88">
        <f>SUM(D1168/C1168)</f>
        <v>1</v>
      </c>
      <c r="F1168" s="57"/>
      <c r="G1168" s="57"/>
      <c r="H1168" s="57"/>
      <c r="I1168" s="57"/>
      <c r="J1168" s="57"/>
      <c r="K1168" s="57"/>
      <c r="L1168" s="57"/>
      <c r="M1168" s="57"/>
      <c r="N1168" s="57"/>
      <c r="O1168" s="57"/>
      <c r="P1168" s="57"/>
      <c r="Q1168" s="57"/>
      <c r="R1168" s="57"/>
      <c r="S1168" s="57"/>
      <c r="T1168" s="57"/>
      <c r="U1168" s="57"/>
      <c r="V1168" s="57"/>
      <c r="W1168" s="57"/>
      <c r="X1168" s="57"/>
      <c r="Y1168" s="57"/>
      <c r="Z1168" s="57"/>
      <c r="AA1168" s="57"/>
      <c r="AB1168" s="57"/>
      <c r="AC1168" s="57"/>
      <c r="AD1168" s="57"/>
      <c r="AE1168" s="57"/>
      <c r="AF1168" s="57"/>
      <c r="AG1168" s="57"/>
      <c r="AH1168" s="57"/>
      <c r="AI1168" s="57"/>
      <c r="AJ1168" s="57"/>
      <c r="AK1168" s="57"/>
      <c r="AL1168" s="57"/>
      <c r="AM1168" s="57"/>
      <c r="AN1168" s="57"/>
      <c r="AO1168" s="57"/>
      <c r="AP1168" s="57"/>
      <c r="AQ1168" s="57"/>
      <c r="AR1168" s="57"/>
      <c r="AS1168" s="57"/>
      <c r="AT1168" s="57"/>
      <c r="AU1168" s="57"/>
      <c r="AV1168" s="57"/>
      <c r="AW1168" s="57"/>
      <c r="AX1168" s="57"/>
      <c r="AY1168" s="57"/>
      <c r="AZ1168" s="57"/>
      <c r="BA1168" s="57"/>
      <c r="BB1168" s="57"/>
      <c r="BC1168" s="57"/>
      <c r="BD1168" s="57"/>
      <c r="BE1168" s="57"/>
      <c r="BF1168" s="57"/>
      <c r="BG1168" s="57"/>
      <c r="BH1168" s="57"/>
      <c r="BI1168" s="57"/>
      <c r="BJ1168" s="57"/>
      <c r="BK1168" s="57"/>
      <c r="BL1168" s="57"/>
      <c r="BM1168" s="57"/>
      <c r="BN1168" s="57"/>
      <c r="BO1168" s="57"/>
      <c r="BP1168" s="57"/>
      <c r="BQ1168" s="57"/>
      <c r="BR1168" s="57"/>
      <c r="BS1168" s="57"/>
      <c r="BT1168" s="57"/>
      <c r="BU1168" s="57"/>
      <c r="BV1168" s="57"/>
      <c r="BW1168" s="57"/>
      <c r="BX1168" s="57"/>
      <c r="BY1168" s="57"/>
      <c r="BZ1168" s="57"/>
      <c r="CA1168" s="57"/>
      <c r="CB1168" s="57"/>
      <c r="CC1168" s="57"/>
      <c r="CD1168" s="57"/>
      <c r="CE1168" s="57"/>
      <c r="CF1168" s="57"/>
      <c r="CG1168" s="57"/>
      <c r="CH1168" s="57"/>
      <c r="CI1168" s="57"/>
      <c r="CJ1168" s="57"/>
      <c r="CK1168" s="57"/>
      <c r="CL1168" s="57"/>
      <c r="CM1168" s="57"/>
      <c r="CN1168" s="57"/>
      <c r="CO1168" s="57"/>
      <c r="CP1168" s="57"/>
      <c r="CQ1168" s="57"/>
      <c r="CR1168" s="57"/>
      <c r="CS1168" s="57"/>
      <c r="CT1168" s="57"/>
      <c r="CU1168" s="57"/>
      <c r="CV1168" s="57"/>
      <c r="CW1168" s="57"/>
      <c r="CX1168" s="57"/>
      <c r="CY1168" s="57"/>
      <c r="CZ1168" s="57"/>
      <c r="DA1168" s="57"/>
      <c r="DB1168" s="57"/>
      <c r="DC1168" s="57"/>
      <c r="DD1168" s="57"/>
      <c r="DE1168" s="57"/>
      <c r="DF1168" s="57"/>
      <c r="DG1168" s="57"/>
      <c r="DH1168" s="57"/>
      <c r="DI1168" s="57"/>
      <c r="DJ1168" s="57"/>
      <c r="DK1168" s="57"/>
      <c r="DL1168" s="57"/>
      <c r="DM1168" s="57"/>
      <c r="DN1168" s="57"/>
      <c r="DO1168" s="57"/>
      <c r="DP1168" s="57"/>
      <c r="DQ1168" s="57"/>
      <c r="DR1168" s="57"/>
      <c r="DS1168" s="57"/>
      <c r="DT1168" s="57"/>
      <c r="DU1168" s="57"/>
      <c r="DV1168" s="57"/>
      <c r="DW1168" s="57"/>
      <c r="DX1168" s="57"/>
      <c r="DY1168" s="57"/>
      <c r="DZ1168" s="57"/>
      <c r="EA1168" s="57"/>
      <c r="EB1168" s="57"/>
      <c r="EC1168" s="57"/>
      <c r="ED1168" s="57"/>
      <c r="EE1168" s="57"/>
      <c r="EF1168" s="57"/>
      <c r="EG1168" s="57"/>
      <c r="EH1168" s="57"/>
      <c r="EI1168" s="57"/>
      <c r="EJ1168" s="57"/>
      <c r="EK1168" s="57"/>
      <c r="EL1168" s="57"/>
      <c r="EM1168" s="57"/>
      <c r="EN1168" s="57"/>
      <c r="EO1168" s="57"/>
      <c r="EP1168" s="57"/>
      <c r="EQ1168" s="57"/>
      <c r="ER1168" s="57"/>
      <c r="ES1168" s="57"/>
      <c r="ET1168" s="57"/>
      <c r="EU1168" s="57"/>
      <c r="EV1168" s="57"/>
      <c r="EW1168" s="57"/>
      <c r="EX1168" s="57"/>
      <c r="EY1168" s="57"/>
      <c r="EZ1168" s="57"/>
      <c r="FA1168" s="57"/>
      <c r="FB1168" s="57"/>
      <c r="FC1168" s="57"/>
      <c r="FD1168" s="57"/>
      <c r="FE1168" s="57"/>
      <c r="FF1168" s="57"/>
      <c r="FG1168" s="92"/>
      <c r="FH1168" s="92"/>
      <c r="FI1168" s="92"/>
      <c r="FJ1168" s="92"/>
      <c r="FK1168" s="92"/>
      <c r="FL1168" s="92"/>
      <c r="FM1168" s="92"/>
      <c r="FN1168" s="92"/>
      <c r="FO1168" s="92"/>
    </row>
    <row r="1169" s="58" customFormat="1" ht="15" spans="1:171">
      <c r="A1169" s="85">
        <v>2200107</v>
      </c>
      <c r="B1169" s="106" t="s">
        <v>981</v>
      </c>
      <c r="C1169" s="87">
        <v>0</v>
      </c>
      <c r="D1169" s="87">
        <v>0</v>
      </c>
      <c r="E1169" s="88"/>
      <c r="F1169" s="57"/>
      <c r="G1169" s="57"/>
      <c r="H1169" s="57"/>
      <c r="I1169" s="57"/>
      <c r="J1169" s="57"/>
      <c r="K1169" s="57"/>
      <c r="L1169" s="57"/>
      <c r="M1169" s="57"/>
      <c r="N1169" s="57"/>
      <c r="O1169" s="57"/>
      <c r="P1169" s="57"/>
      <c r="Q1169" s="57"/>
      <c r="R1169" s="57"/>
      <c r="S1169" s="57"/>
      <c r="T1169" s="57"/>
      <c r="U1169" s="57"/>
      <c r="V1169" s="57"/>
      <c r="W1169" s="57"/>
      <c r="X1169" s="57"/>
      <c r="Y1169" s="57"/>
      <c r="Z1169" s="57"/>
      <c r="AA1169" s="57"/>
      <c r="AB1169" s="57"/>
      <c r="AC1169" s="57"/>
      <c r="AD1169" s="57"/>
      <c r="AE1169" s="57"/>
      <c r="AF1169" s="57"/>
      <c r="AG1169" s="57"/>
      <c r="AH1169" s="57"/>
      <c r="AI1169" s="57"/>
      <c r="AJ1169" s="57"/>
      <c r="AK1169" s="57"/>
      <c r="AL1169" s="57"/>
      <c r="AM1169" s="57"/>
      <c r="AN1169" s="57"/>
      <c r="AO1169" s="57"/>
      <c r="AP1169" s="57"/>
      <c r="AQ1169" s="57"/>
      <c r="AR1169" s="57"/>
      <c r="AS1169" s="57"/>
      <c r="AT1169" s="57"/>
      <c r="AU1169" s="57"/>
      <c r="AV1169" s="57"/>
      <c r="AW1169" s="57"/>
      <c r="AX1169" s="57"/>
      <c r="AY1169" s="57"/>
      <c r="AZ1169" s="57"/>
      <c r="BA1169" s="57"/>
      <c r="BB1169" s="57"/>
      <c r="BC1169" s="57"/>
      <c r="BD1169" s="57"/>
      <c r="BE1169" s="57"/>
      <c r="BF1169" s="57"/>
      <c r="BG1169" s="57"/>
      <c r="BH1169" s="57"/>
      <c r="BI1169" s="57"/>
      <c r="BJ1169" s="57"/>
      <c r="BK1169" s="57"/>
      <c r="BL1169" s="57"/>
      <c r="BM1169" s="57"/>
      <c r="BN1169" s="57"/>
      <c r="BO1169" s="57"/>
      <c r="BP1169" s="57"/>
      <c r="BQ1169" s="57"/>
      <c r="BR1169" s="57"/>
      <c r="BS1169" s="57"/>
      <c r="BT1169" s="57"/>
      <c r="BU1169" s="57"/>
      <c r="BV1169" s="57"/>
      <c r="BW1169" s="57"/>
      <c r="BX1169" s="57"/>
      <c r="BY1169" s="57"/>
      <c r="BZ1169" s="57"/>
      <c r="CA1169" s="57"/>
      <c r="CB1169" s="57"/>
      <c r="CC1169" s="57"/>
      <c r="CD1169" s="57"/>
      <c r="CE1169" s="57"/>
      <c r="CF1169" s="57"/>
      <c r="CG1169" s="57"/>
      <c r="CH1169" s="57"/>
      <c r="CI1169" s="57"/>
      <c r="CJ1169" s="57"/>
      <c r="CK1169" s="57"/>
      <c r="CL1169" s="57"/>
      <c r="CM1169" s="57"/>
      <c r="CN1169" s="57"/>
      <c r="CO1169" s="57"/>
      <c r="CP1169" s="57"/>
      <c r="CQ1169" s="57"/>
      <c r="CR1169" s="57"/>
      <c r="CS1169" s="57"/>
      <c r="CT1169" s="57"/>
      <c r="CU1169" s="57"/>
      <c r="CV1169" s="57"/>
      <c r="CW1169" s="57"/>
      <c r="CX1169" s="57"/>
      <c r="CY1169" s="57"/>
      <c r="CZ1169" s="57"/>
      <c r="DA1169" s="57"/>
      <c r="DB1169" s="57"/>
      <c r="DC1169" s="57"/>
      <c r="DD1169" s="57"/>
      <c r="DE1169" s="57"/>
      <c r="DF1169" s="57"/>
      <c r="DG1169" s="57"/>
      <c r="DH1169" s="57"/>
      <c r="DI1169" s="57"/>
      <c r="DJ1169" s="57"/>
      <c r="DK1169" s="57"/>
      <c r="DL1169" s="57"/>
      <c r="DM1169" s="57"/>
      <c r="DN1169" s="57"/>
      <c r="DO1169" s="57"/>
      <c r="DP1169" s="57"/>
      <c r="DQ1169" s="57"/>
      <c r="DR1169" s="57"/>
      <c r="DS1169" s="57"/>
      <c r="DT1169" s="57"/>
      <c r="DU1169" s="57"/>
      <c r="DV1169" s="57"/>
      <c r="DW1169" s="57"/>
      <c r="DX1169" s="57"/>
      <c r="DY1169" s="57"/>
      <c r="DZ1169" s="57"/>
      <c r="EA1169" s="57"/>
      <c r="EB1169" s="57"/>
      <c r="EC1169" s="57"/>
      <c r="ED1169" s="57"/>
      <c r="EE1169" s="57"/>
      <c r="EF1169" s="57"/>
      <c r="EG1169" s="57"/>
      <c r="EH1169" s="57"/>
      <c r="EI1169" s="57"/>
      <c r="EJ1169" s="57"/>
      <c r="EK1169" s="57"/>
      <c r="EL1169" s="57"/>
      <c r="EM1169" s="57"/>
      <c r="EN1169" s="57"/>
      <c r="EO1169" s="57"/>
      <c r="EP1169" s="57"/>
      <c r="EQ1169" s="57"/>
      <c r="ER1169" s="57"/>
      <c r="ES1169" s="57"/>
      <c r="ET1169" s="57"/>
      <c r="EU1169" s="57"/>
      <c r="EV1169" s="57"/>
      <c r="EW1169" s="57"/>
      <c r="EX1169" s="57"/>
      <c r="EY1169" s="57"/>
      <c r="EZ1169" s="57"/>
      <c r="FA1169" s="57"/>
      <c r="FB1169" s="57"/>
      <c r="FC1169" s="57"/>
      <c r="FD1169" s="57"/>
      <c r="FE1169" s="57"/>
      <c r="FF1169" s="57"/>
      <c r="FG1169" s="92"/>
      <c r="FH1169" s="92"/>
      <c r="FI1169" s="92"/>
      <c r="FJ1169" s="92"/>
      <c r="FK1169" s="92"/>
      <c r="FL1169" s="92"/>
      <c r="FM1169" s="92"/>
      <c r="FN1169" s="92"/>
      <c r="FO1169" s="92"/>
    </row>
    <row r="1170" s="58" customFormat="1" ht="15" spans="1:171">
      <c r="A1170" s="85">
        <v>2200108</v>
      </c>
      <c r="B1170" s="106" t="s">
        <v>982</v>
      </c>
      <c r="C1170" s="87">
        <v>0</v>
      </c>
      <c r="D1170" s="87">
        <v>0</v>
      </c>
      <c r="E1170" s="88"/>
      <c r="F1170" s="57"/>
      <c r="G1170" s="57"/>
      <c r="H1170" s="57"/>
      <c r="I1170" s="57"/>
      <c r="J1170" s="57"/>
      <c r="K1170" s="57"/>
      <c r="L1170" s="57"/>
      <c r="M1170" s="57"/>
      <c r="N1170" s="57"/>
      <c r="O1170" s="57"/>
      <c r="P1170" s="57"/>
      <c r="Q1170" s="57"/>
      <c r="R1170" s="57"/>
      <c r="S1170" s="57"/>
      <c r="T1170" s="57"/>
      <c r="U1170" s="57"/>
      <c r="V1170" s="57"/>
      <c r="W1170" s="57"/>
      <c r="X1170" s="57"/>
      <c r="Y1170" s="57"/>
      <c r="Z1170" s="57"/>
      <c r="AA1170" s="57"/>
      <c r="AB1170" s="57"/>
      <c r="AC1170" s="57"/>
      <c r="AD1170" s="57"/>
      <c r="AE1170" s="57"/>
      <c r="AF1170" s="57"/>
      <c r="AG1170" s="57"/>
      <c r="AH1170" s="57"/>
      <c r="AI1170" s="57"/>
      <c r="AJ1170" s="57"/>
      <c r="AK1170" s="57"/>
      <c r="AL1170" s="57"/>
      <c r="AM1170" s="57"/>
      <c r="AN1170" s="57"/>
      <c r="AO1170" s="57"/>
      <c r="AP1170" s="57"/>
      <c r="AQ1170" s="57"/>
      <c r="AR1170" s="57"/>
      <c r="AS1170" s="57"/>
      <c r="AT1170" s="57"/>
      <c r="AU1170" s="57"/>
      <c r="AV1170" s="57"/>
      <c r="AW1170" s="57"/>
      <c r="AX1170" s="57"/>
      <c r="AY1170" s="57"/>
      <c r="AZ1170" s="57"/>
      <c r="BA1170" s="57"/>
      <c r="BB1170" s="57"/>
      <c r="BC1170" s="57"/>
      <c r="BD1170" s="57"/>
      <c r="BE1170" s="57"/>
      <c r="BF1170" s="57"/>
      <c r="BG1170" s="57"/>
      <c r="BH1170" s="57"/>
      <c r="BI1170" s="57"/>
      <c r="BJ1170" s="57"/>
      <c r="BK1170" s="57"/>
      <c r="BL1170" s="57"/>
      <c r="BM1170" s="57"/>
      <c r="BN1170" s="57"/>
      <c r="BO1170" s="57"/>
      <c r="BP1170" s="57"/>
      <c r="BQ1170" s="57"/>
      <c r="BR1170" s="57"/>
      <c r="BS1170" s="57"/>
      <c r="BT1170" s="57"/>
      <c r="BU1170" s="57"/>
      <c r="BV1170" s="57"/>
      <c r="BW1170" s="57"/>
      <c r="BX1170" s="57"/>
      <c r="BY1170" s="57"/>
      <c r="BZ1170" s="57"/>
      <c r="CA1170" s="57"/>
      <c r="CB1170" s="57"/>
      <c r="CC1170" s="57"/>
      <c r="CD1170" s="57"/>
      <c r="CE1170" s="57"/>
      <c r="CF1170" s="57"/>
      <c r="CG1170" s="57"/>
      <c r="CH1170" s="57"/>
      <c r="CI1170" s="57"/>
      <c r="CJ1170" s="57"/>
      <c r="CK1170" s="57"/>
      <c r="CL1170" s="57"/>
      <c r="CM1170" s="57"/>
      <c r="CN1170" s="57"/>
      <c r="CO1170" s="57"/>
      <c r="CP1170" s="57"/>
      <c r="CQ1170" s="57"/>
      <c r="CR1170" s="57"/>
      <c r="CS1170" s="57"/>
      <c r="CT1170" s="57"/>
      <c r="CU1170" s="57"/>
      <c r="CV1170" s="57"/>
      <c r="CW1170" s="57"/>
      <c r="CX1170" s="57"/>
      <c r="CY1170" s="57"/>
      <c r="CZ1170" s="57"/>
      <c r="DA1170" s="57"/>
      <c r="DB1170" s="57"/>
      <c r="DC1170" s="57"/>
      <c r="DD1170" s="57"/>
      <c r="DE1170" s="57"/>
      <c r="DF1170" s="57"/>
      <c r="DG1170" s="57"/>
      <c r="DH1170" s="57"/>
      <c r="DI1170" s="57"/>
      <c r="DJ1170" s="57"/>
      <c r="DK1170" s="57"/>
      <c r="DL1170" s="57"/>
      <c r="DM1170" s="57"/>
      <c r="DN1170" s="57"/>
      <c r="DO1170" s="57"/>
      <c r="DP1170" s="57"/>
      <c r="DQ1170" s="57"/>
      <c r="DR1170" s="57"/>
      <c r="DS1170" s="57"/>
      <c r="DT1170" s="57"/>
      <c r="DU1170" s="57"/>
      <c r="DV1170" s="57"/>
      <c r="DW1170" s="57"/>
      <c r="DX1170" s="57"/>
      <c r="DY1170" s="57"/>
      <c r="DZ1170" s="57"/>
      <c r="EA1170" s="57"/>
      <c r="EB1170" s="57"/>
      <c r="EC1170" s="57"/>
      <c r="ED1170" s="57"/>
      <c r="EE1170" s="57"/>
      <c r="EF1170" s="57"/>
      <c r="EG1170" s="57"/>
      <c r="EH1170" s="57"/>
      <c r="EI1170" s="57"/>
      <c r="EJ1170" s="57"/>
      <c r="EK1170" s="57"/>
      <c r="EL1170" s="57"/>
      <c r="EM1170" s="57"/>
      <c r="EN1170" s="57"/>
      <c r="EO1170" s="57"/>
      <c r="EP1170" s="57"/>
      <c r="EQ1170" s="57"/>
      <c r="ER1170" s="57"/>
      <c r="ES1170" s="57"/>
      <c r="ET1170" s="57"/>
      <c r="EU1170" s="57"/>
      <c r="EV1170" s="57"/>
      <c r="EW1170" s="57"/>
      <c r="EX1170" s="57"/>
      <c r="EY1170" s="57"/>
      <c r="EZ1170" s="57"/>
      <c r="FA1170" s="57"/>
      <c r="FB1170" s="57"/>
      <c r="FC1170" s="57"/>
      <c r="FD1170" s="57"/>
      <c r="FE1170" s="57"/>
      <c r="FF1170" s="57"/>
      <c r="FG1170" s="92"/>
      <c r="FH1170" s="92"/>
      <c r="FI1170" s="92"/>
      <c r="FJ1170" s="92"/>
      <c r="FK1170" s="92"/>
      <c r="FL1170" s="92"/>
      <c r="FM1170" s="92"/>
      <c r="FN1170" s="92"/>
      <c r="FO1170" s="92"/>
    </row>
    <row r="1171" s="58" customFormat="1" ht="15" spans="1:171">
      <c r="A1171" s="85">
        <v>2200109</v>
      </c>
      <c r="B1171" s="106" t="s">
        <v>983</v>
      </c>
      <c r="C1171" s="87">
        <v>0</v>
      </c>
      <c r="D1171" s="87">
        <v>0</v>
      </c>
      <c r="E1171" s="88"/>
      <c r="F1171" s="57"/>
      <c r="G1171" s="57"/>
      <c r="H1171" s="57"/>
      <c r="I1171" s="57"/>
      <c r="J1171" s="57"/>
      <c r="K1171" s="57"/>
      <c r="L1171" s="57"/>
      <c r="M1171" s="57"/>
      <c r="N1171" s="57"/>
      <c r="O1171" s="57"/>
      <c r="P1171" s="57"/>
      <c r="Q1171" s="57"/>
      <c r="R1171" s="57"/>
      <c r="S1171" s="57"/>
      <c r="T1171" s="57"/>
      <c r="U1171" s="57"/>
      <c r="V1171" s="57"/>
      <c r="W1171" s="57"/>
      <c r="X1171" s="57"/>
      <c r="Y1171" s="57"/>
      <c r="Z1171" s="57"/>
      <c r="AA1171" s="57"/>
      <c r="AB1171" s="57"/>
      <c r="AC1171" s="57"/>
      <c r="AD1171" s="57"/>
      <c r="AE1171" s="57"/>
      <c r="AF1171" s="57"/>
      <c r="AG1171" s="57"/>
      <c r="AH1171" s="57"/>
      <c r="AI1171" s="57"/>
      <c r="AJ1171" s="57"/>
      <c r="AK1171" s="57"/>
      <c r="AL1171" s="57"/>
      <c r="AM1171" s="57"/>
      <c r="AN1171" s="57"/>
      <c r="AO1171" s="57"/>
      <c r="AP1171" s="57"/>
      <c r="AQ1171" s="57"/>
      <c r="AR1171" s="57"/>
      <c r="AS1171" s="57"/>
      <c r="AT1171" s="57"/>
      <c r="AU1171" s="57"/>
      <c r="AV1171" s="57"/>
      <c r="AW1171" s="57"/>
      <c r="AX1171" s="57"/>
      <c r="AY1171" s="57"/>
      <c r="AZ1171" s="57"/>
      <c r="BA1171" s="57"/>
      <c r="BB1171" s="57"/>
      <c r="BC1171" s="57"/>
      <c r="BD1171" s="57"/>
      <c r="BE1171" s="57"/>
      <c r="BF1171" s="57"/>
      <c r="BG1171" s="57"/>
      <c r="BH1171" s="57"/>
      <c r="BI1171" s="57"/>
      <c r="BJ1171" s="57"/>
      <c r="BK1171" s="57"/>
      <c r="BL1171" s="57"/>
      <c r="BM1171" s="57"/>
      <c r="BN1171" s="57"/>
      <c r="BO1171" s="57"/>
      <c r="BP1171" s="57"/>
      <c r="BQ1171" s="57"/>
      <c r="BR1171" s="57"/>
      <c r="BS1171" s="57"/>
      <c r="BT1171" s="57"/>
      <c r="BU1171" s="57"/>
      <c r="BV1171" s="57"/>
      <c r="BW1171" s="57"/>
      <c r="BX1171" s="57"/>
      <c r="BY1171" s="57"/>
      <c r="BZ1171" s="57"/>
      <c r="CA1171" s="57"/>
      <c r="CB1171" s="57"/>
      <c r="CC1171" s="57"/>
      <c r="CD1171" s="57"/>
      <c r="CE1171" s="57"/>
      <c r="CF1171" s="57"/>
      <c r="CG1171" s="57"/>
      <c r="CH1171" s="57"/>
      <c r="CI1171" s="57"/>
      <c r="CJ1171" s="57"/>
      <c r="CK1171" s="57"/>
      <c r="CL1171" s="57"/>
      <c r="CM1171" s="57"/>
      <c r="CN1171" s="57"/>
      <c r="CO1171" s="57"/>
      <c r="CP1171" s="57"/>
      <c r="CQ1171" s="57"/>
      <c r="CR1171" s="57"/>
      <c r="CS1171" s="57"/>
      <c r="CT1171" s="57"/>
      <c r="CU1171" s="57"/>
      <c r="CV1171" s="57"/>
      <c r="CW1171" s="57"/>
      <c r="CX1171" s="57"/>
      <c r="CY1171" s="57"/>
      <c r="CZ1171" s="57"/>
      <c r="DA1171" s="57"/>
      <c r="DB1171" s="57"/>
      <c r="DC1171" s="57"/>
      <c r="DD1171" s="57"/>
      <c r="DE1171" s="57"/>
      <c r="DF1171" s="57"/>
      <c r="DG1171" s="57"/>
      <c r="DH1171" s="57"/>
      <c r="DI1171" s="57"/>
      <c r="DJ1171" s="57"/>
      <c r="DK1171" s="57"/>
      <c r="DL1171" s="57"/>
      <c r="DM1171" s="57"/>
      <c r="DN1171" s="57"/>
      <c r="DO1171" s="57"/>
      <c r="DP1171" s="57"/>
      <c r="DQ1171" s="57"/>
      <c r="DR1171" s="57"/>
      <c r="DS1171" s="57"/>
      <c r="DT1171" s="57"/>
      <c r="DU1171" s="57"/>
      <c r="DV1171" s="57"/>
      <c r="DW1171" s="57"/>
      <c r="DX1171" s="57"/>
      <c r="DY1171" s="57"/>
      <c r="DZ1171" s="57"/>
      <c r="EA1171" s="57"/>
      <c r="EB1171" s="57"/>
      <c r="EC1171" s="57"/>
      <c r="ED1171" s="57"/>
      <c r="EE1171" s="57"/>
      <c r="EF1171" s="57"/>
      <c r="EG1171" s="57"/>
      <c r="EH1171" s="57"/>
      <c r="EI1171" s="57"/>
      <c r="EJ1171" s="57"/>
      <c r="EK1171" s="57"/>
      <c r="EL1171" s="57"/>
      <c r="EM1171" s="57"/>
      <c r="EN1171" s="57"/>
      <c r="EO1171" s="57"/>
      <c r="EP1171" s="57"/>
      <c r="EQ1171" s="57"/>
      <c r="ER1171" s="57"/>
      <c r="ES1171" s="57"/>
      <c r="ET1171" s="57"/>
      <c r="EU1171" s="57"/>
      <c r="EV1171" s="57"/>
      <c r="EW1171" s="57"/>
      <c r="EX1171" s="57"/>
      <c r="EY1171" s="57"/>
      <c r="EZ1171" s="57"/>
      <c r="FA1171" s="57"/>
      <c r="FB1171" s="57"/>
      <c r="FC1171" s="57"/>
      <c r="FD1171" s="57"/>
      <c r="FE1171" s="57"/>
      <c r="FF1171" s="57"/>
      <c r="FG1171" s="92"/>
      <c r="FH1171" s="92"/>
      <c r="FI1171" s="92"/>
      <c r="FJ1171" s="92"/>
      <c r="FK1171" s="92"/>
      <c r="FL1171" s="92"/>
      <c r="FM1171" s="92"/>
      <c r="FN1171" s="92"/>
      <c r="FO1171" s="92"/>
    </row>
    <row r="1172" s="58" customFormat="1" ht="15" spans="1:171">
      <c r="A1172" s="85">
        <v>2200112</v>
      </c>
      <c r="B1172" s="106" t="s">
        <v>984</v>
      </c>
      <c r="C1172" s="87">
        <v>0</v>
      </c>
      <c r="D1172" s="87">
        <v>0</v>
      </c>
      <c r="E1172" s="88"/>
      <c r="F1172" s="57"/>
      <c r="G1172" s="57"/>
      <c r="H1172" s="57"/>
      <c r="I1172" s="57"/>
      <c r="J1172" s="57"/>
      <c r="K1172" s="57"/>
      <c r="L1172" s="57"/>
      <c r="M1172" s="57"/>
      <c r="N1172" s="57"/>
      <c r="O1172" s="57"/>
      <c r="P1172" s="57"/>
      <c r="Q1172" s="57"/>
      <c r="R1172" s="57"/>
      <c r="S1172" s="57"/>
      <c r="T1172" s="57"/>
      <c r="U1172" s="57"/>
      <c r="V1172" s="57"/>
      <c r="W1172" s="57"/>
      <c r="X1172" s="57"/>
      <c r="Y1172" s="57"/>
      <c r="Z1172" s="57"/>
      <c r="AA1172" s="57"/>
      <c r="AB1172" s="57"/>
      <c r="AC1172" s="57"/>
      <c r="AD1172" s="57"/>
      <c r="AE1172" s="57"/>
      <c r="AF1172" s="57"/>
      <c r="AG1172" s="57"/>
      <c r="AH1172" s="57"/>
      <c r="AI1172" s="57"/>
      <c r="AJ1172" s="57"/>
      <c r="AK1172" s="57"/>
      <c r="AL1172" s="57"/>
      <c r="AM1172" s="57"/>
      <c r="AN1172" s="57"/>
      <c r="AO1172" s="57"/>
      <c r="AP1172" s="57"/>
      <c r="AQ1172" s="57"/>
      <c r="AR1172" s="57"/>
      <c r="AS1172" s="57"/>
      <c r="AT1172" s="57"/>
      <c r="AU1172" s="57"/>
      <c r="AV1172" s="57"/>
      <c r="AW1172" s="57"/>
      <c r="AX1172" s="57"/>
      <c r="AY1172" s="57"/>
      <c r="AZ1172" s="57"/>
      <c r="BA1172" s="57"/>
      <c r="BB1172" s="57"/>
      <c r="BC1172" s="57"/>
      <c r="BD1172" s="57"/>
      <c r="BE1172" s="57"/>
      <c r="BF1172" s="57"/>
      <c r="BG1172" s="57"/>
      <c r="BH1172" s="57"/>
      <c r="BI1172" s="57"/>
      <c r="BJ1172" s="57"/>
      <c r="BK1172" s="57"/>
      <c r="BL1172" s="57"/>
      <c r="BM1172" s="57"/>
      <c r="BN1172" s="57"/>
      <c r="BO1172" s="57"/>
      <c r="BP1172" s="57"/>
      <c r="BQ1172" s="57"/>
      <c r="BR1172" s="57"/>
      <c r="BS1172" s="57"/>
      <c r="BT1172" s="57"/>
      <c r="BU1172" s="57"/>
      <c r="BV1172" s="57"/>
      <c r="BW1172" s="57"/>
      <c r="BX1172" s="57"/>
      <c r="BY1172" s="57"/>
      <c r="BZ1172" s="57"/>
      <c r="CA1172" s="57"/>
      <c r="CB1172" s="57"/>
      <c r="CC1172" s="57"/>
      <c r="CD1172" s="57"/>
      <c r="CE1172" s="57"/>
      <c r="CF1172" s="57"/>
      <c r="CG1172" s="57"/>
      <c r="CH1172" s="57"/>
      <c r="CI1172" s="57"/>
      <c r="CJ1172" s="57"/>
      <c r="CK1172" s="57"/>
      <c r="CL1172" s="57"/>
      <c r="CM1172" s="57"/>
      <c r="CN1172" s="57"/>
      <c r="CO1172" s="57"/>
      <c r="CP1172" s="57"/>
      <c r="CQ1172" s="57"/>
      <c r="CR1172" s="57"/>
      <c r="CS1172" s="57"/>
      <c r="CT1172" s="57"/>
      <c r="CU1172" s="57"/>
      <c r="CV1172" s="57"/>
      <c r="CW1172" s="57"/>
      <c r="CX1172" s="57"/>
      <c r="CY1172" s="57"/>
      <c r="CZ1172" s="57"/>
      <c r="DA1172" s="57"/>
      <c r="DB1172" s="57"/>
      <c r="DC1172" s="57"/>
      <c r="DD1172" s="57"/>
      <c r="DE1172" s="57"/>
      <c r="DF1172" s="57"/>
      <c r="DG1172" s="57"/>
      <c r="DH1172" s="57"/>
      <c r="DI1172" s="57"/>
      <c r="DJ1172" s="57"/>
      <c r="DK1172" s="57"/>
      <c r="DL1172" s="57"/>
      <c r="DM1172" s="57"/>
      <c r="DN1172" s="57"/>
      <c r="DO1172" s="57"/>
      <c r="DP1172" s="57"/>
      <c r="DQ1172" s="57"/>
      <c r="DR1172" s="57"/>
      <c r="DS1172" s="57"/>
      <c r="DT1172" s="57"/>
      <c r="DU1172" s="57"/>
      <c r="DV1172" s="57"/>
      <c r="DW1172" s="57"/>
      <c r="DX1172" s="57"/>
      <c r="DY1172" s="57"/>
      <c r="DZ1172" s="57"/>
      <c r="EA1172" s="57"/>
      <c r="EB1172" s="57"/>
      <c r="EC1172" s="57"/>
      <c r="ED1172" s="57"/>
      <c r="EE1172" s="57"/>
      <c r="EF1172" s="57"/>
      <c r="EG1172" s="57"/>
      <c r="EH1172" s="57"/>
      <c r="EI1172" s="57"/>
      <c r="EJ1172" s="57"/>
      <c r="EK1172" s="57"/>
      <c r="EL1172" s="57"/>
      <c r="EM1172" s="57"/>
      <c r="EN1172" s="57"/>
      <c r="EO1172" s="57"/>
      <c r="EP1172" s="57"/>
      <c r="EQ1172" s="57"/>
      <c r="ER1172" s="57"/>
      <c r="ES1172" s="57"/>
      <c r="ET1172" s="57"/>
      <c r="EU1172" s="57"/>
      <c r="EV1172" s="57"/>
      <c r="EW1172" s="57"/>
      <c r="EX1172" s="57"/>
      <c r="EY1172" s="57"/>
      <c r="EZ1172" s="57"/>
      <c r="FA1172" s="57"/>
      <c r="FB1172" s="57"/>
      <c r="FC1172" s="57"/>
      <c r="FD1172" s="57"/>
      <c r="FE1172" s="57"/>
      <c r="FF1172" s="57"/>
      <c r="FG1172" s="92"/>
      <c r="FH1172" s="92"/>
      <c r="FI1172" s="92"/>
      <c r="FJ1172" s="92"/>
      <c r="FK1172" s="92"/>
      <c r="FL1172" s="92"/>
      <c r="FM1172" s="92"/>
      <c r="FN1172" s="92"/>
      <c r="FO1172" s="92"/>
    </row>
    <row r="1173" s="58" customFormat="1" ht="15" spans="1:171">
      <c r="A1173" s="85">
        <v>2200113</v>
      </c>
      <c r="B1173" s="106" t="s">
        <v>985</v>
      </c>
      <c r="C1173" s="87">
        <v>0</v>
      </c>
      <c r="D1173" s="87">
        <v>0</v>
      </c>
      <c r="E1173" s="88"/>
      <c r="F1173" s="57"/>
      <c r="G1173" s="57"/>
      <c r="H1173" s="57"/>
      <c r="I1173" s="57"/>
      <c r="J1173" s="57"/>
      <c r="K1173" s="57"/>
      <c r="L1173" s="57"/>
      <c r="M1173" s="57"/>
      <c r="N1173" s="57"/>
      <c r="O1173" s="57"/>
      <c r="P1173" s="57"/>
      <c r="Q1173" s="57"/>
      <c r="R1173" s="57"/>
      <c r="S1173" s="57"/>
      <c r="T1173" s="57"/>
      <c r="U1173" s="57"/>
      <c r="V1173" s="57"/>
      <c r="W1173" s="57"/>
      <c r="X1173" s="57"/>
      <c r="Y1173" s="57"/>
      <c r="Z1173" s="57"/>
      <c r="AA1173" s="57"/>
      <c r="AB1173" s="57"/>
      <c r="AC1173" s="57"/>
      <c r="AD1173" s="57"/>
      <c r="AE1173" s="57"/>
      <c r="AF1173" s="57"/>
      <c r="AG1173" s="57"/>
      <c r="AH1173" s="57"/>
      <c r="AI1173" s="57"/>
      <c r="AJ1173" s="57"/>
      <c r="AK1173" s="57"/>
      <c r="AL1173" s="57"/>
      <c r="AM1173" s="57"/>
      <c r="AN1173" s="57"/>
      <c r="AO1173" s="57"/>
      <c r="AP1173" s="57"/>
      <c r="AQ1173" s="57"/>
      <c r="AR1173" s="57"/>
      <c r="AS1173" s="57"/>
      <c r="AT1173" s="57"/>
      <c r="AU1173" s="57"/>
      <c r="AV1173" s="57"/>
      <c r="AW1173" s="57"/>
      <c r="AX1173" s="57"/>
      <c r="AY1173" s="57"/>
      <c r="AZ1173" s="57"/>
      <c r="BA1173" s="57"/>
      <c r="BB1173" s="57"/>
      <c r="BC1173" s="57"/>
      <c r="BD1173" s="57"/>
      <c r="BE1173" s="57"/>
      <c r="BF1173" s="57"/>
      <c r="BG1173" s="57"/>
      <c r="BH1173" s="57"/>
      <c r="BI1173" s="57"/>
      <c r="BJ1173" s="57"/>
      <c r="BK1173" s="57"/>
      <c r="BL1173" s="57"/>
      <c r="BM1173" s="57"/>
      <c r="BN1173" s="57"/>
      <c r="BO1173" s="57"/>
      <c r="BP1173" s="57"/>
      <c r="BQ1173" s="57"/>
      <c r="BR1173" s="57"/>
      <c r="BS1173" s="57"/>
      <c r="BT1173" s="57"/>
      <c r="BU1173" s="57"/>
      <c r="BV1173" s="57"/>
      <c r="BW1173" s="57"/>
      <c r="BX1173" s="57"/>
      <c r="BY1173" s="57"/>
      <c r="BZ1173" s="57"/>
      <c r="CA1173" s="57"/>
      <c r="CB1173" s="57"/>
      <c r="CC1173" s="57"/>
      <c r="CD1173" s="57"/>
      <c r="CE1173" s="57"/>
      <c r="CF1173" s="57"/>
      <c r="CG1173" s="57"/>
      <c r="CH1173" s="57"/>
      <c r="CI1173" s="57"/>
      <c r="CJ1173" s="57"/>
      <c r="CK1173" s="57"/>
      <c r="CL1173" s="57"/>
      <c r="CM1173" s="57"/>
      <c r="CN1173" s="57"/>
      <c r="CO1173" s="57"/>
      <c r="CP1173" s="57"/>
      <c r="CQ1173" s="57"/>
      <c r="CR1173" s="57"/>
      <c r="CS1173" s="57"/>
      <c r="CT1173" s="57"/>
      <c r="CU1173" s="57"/>
      <c r="CV1173" s="57"/>
      <c r="CW1173" s="57"/>
      <c r="CX1173" s="57"/>
      <c r="CY1173" s="57"/>
      <c r="CZ1173" s="57"/>
      <c r="DA1173" s="57"/>
      <c r="DB1173" s="57"/>
      <c r="DC1173" s="57"/>
      <c r="DD1173" s="57"/>
      <c r="DE1173" s="57"/>
      <c r="DF1173" s="57"/>
      <c r="DG1173" s="57"/>
      <c r="DH1173" s="57"/>
      <c r="DI1173" s="57"/>
      <c r="DJ1173" s="57"/>
      <c r="DK1173" s="57"/>
      <c r="DL1173" s="57"/>
      <c r="DM1173" s="57"/>
      <c r="DN1173" s="57"/>
      <c r="DO1173" s="57"/>
      <c r="DP1173" s="57"/>
      <c r="DQ1173" s="57"/>
      <c r="DR1173" s="57"/>
      <c r="DS1173" s="57"/>
      <c r="DT1173" s="57"/>
      <c r="DU1173" s="57"/>
      <c r="DV1173" s="57"/>
      <c r="DW1173" s="57"/>
      <c r="DX1173" s="57"/>
      <c r="DY1173" s="57"/>
      <c r="DZ1173" s="57"/>
      <c r="EA1173" s="57"/>
      <c r="EB1173" s="57"/>
      <c r="EC1173" s="57"/>
      <c r="ED1173" s="57"/>
      <c r="EE1173" s="57"/>
      <c r="EF1173" s="57"/>
      <c r="EG1173" s="57"/>
      <c r="EH1173" s="57"/>
      <c r="EI1173" s="57"/>
      <c r="EJ1173" s="57"/>
      <c r="EK1173" s="57"/>
      <c r="EL1173" s="57"/>
      <c r="EM1173" s="57"/>
      <c r="EN1173" s="57"/>
      <c r="EO1173" s="57"/>
      <c r="EP1173" s="57"/>
      <c r="EQ1173" s="57"/>
      <c r="ER1173" s="57"/>
      <c r="ES1173" s="57"/>
      <c r="ET1173" s="57"/>
      <c r="EU1173" s="57"/>
      <c r="EV1173" s="57"/>
      <c r="EW1173" s="57"/>
      <c r="EX1173" s="57"/>
      <c r="EY1173" s="57"/>
      <c r="EZ1173" s="57"/>
      <c r="FA1173" s="57"/>
      <c r="FB1173" s="57"/>
      <c r="FC1173" s="57"/>
      <c r="FD1173" s="57"/>
      <c r="FE1173" s="57"/>
      <c r="FF1173" s="57"/>
      <c r="FG1173" s="92"/>
      <c r="FH1173" s="92"/>
      <c r="FI1173" s="92"/>
      <c r="FJ1173" s="92"/>
      <c r="FK1173" s="92"/>
      <c r="FL1173" s="92"/>
      <c r="FM1173" s="92"/>
      <c r="FN1173" s="92"/>
      <c r="FO1173" s="92"/>
    </row>
    <row r="1174" s="58" customFormat="1" ht="15" spans="1:171">
      <c r="A1174" s="85">
        <v>2200114</v>
      </c>
      <c r="B1174" s="106" t="s">
        <v>986</v>
      </c>
      <c r="C1174" s="87">
        <v>0</v>
      </c>
      <c r="D1174" s="87">
        <v>0</v>
      </c>
      <c r="E1174" s="88"/>
      <c r="F1174" s="57"/>
      <c r="G1174" s="57"/>
      <c r="H1174" s="57"/>
      <c r="I1174" s="57"/>
      <c r="J1174" s="57"/>
      <c r="K1174" s="57"/>
      <c r="L1174" s="57"/>
      <c r="M1174" s="57"/>
      <c r="N1174" s="57"/>
      <c r="O1174" s="57"/>
      <c r="P1174" s="57"/>
      <c r="Q1174" s="57"/>
      <c r="R1174" s="57"/>
      <c r="S1174" s="57"/>
      <c r="T1174" s="57"/>
      <c r="U1174" s="57"/>
      <c r="V1174" s="57"/>
      <c r="W1174" s="57"/>
      <c r="X1174" s="57"/>
      <c r="Y1174" s="57"/>
      <c r="Z1174" s="57"/>
      <c r="AA1174" s="57"/>
      <c r="AB1174" s="57"/>
      <c r="AC1174" s="57"/>
      <c r="AD1174" s="57"/>
      <c r="AE1174" s="57"/>
      <c r="AF1174" s="57"/>
      <c r="AG1174" s="57"/>
      <c r="AH1174" s="57"/>
      <c r="AI1174" s="57"/>
      <c r="AJ1174" s="57"/>
      <c r="AK1174" s="57"/>
      <c r="AL1174" s="57"/>
      <c r="AM1174" s="57"/>
      <c r="AN1174" s="57"/>
      <c r="AO1174" s="57"/>
      <c r="AP1174" s="57"/>
      <c r="AQ1174" s="57"/>
      <c r="AR1174" s="57"/>
      <c r="AS1174" s="57"/>
      <c r="AT1174" s="57"/>
      <c r="AU1174" s="57"/>
      <c r="AV1174" s="57"/>
      <c r="AW1174" s="57"/>
      <c r="AX1174" s="57"/>
      <c r="AY1174" s="57"/>
      <c r="AZ1174" s="57"/>
      <c r="BA1174" s="57"/>
      <c r="BB1174" s="57"/>
      <c r="BC1174" s="57"/>
      <c r="BD1174" s="57"/>
      <c r="BE1174" s="57"/>
      <c r="BF1174" s="57"/>
      <c r="BG1174" s="57"/>
      <c r="BH1174" s="57"/>
      <c r="BI1174" s="57"/>
      <c r="BJ1174" s="57"/>
      <c r="BK1174" s="57"/>
      <c r="BL1174" s="57"/>
      <c r="BM1174" s="57"/>
      <c r="BN1174" s="57"/>
      <c r="BO1174" s="57"/>
      <c r="BP1174" s="57"/>
      <c r="BQ1174" s="57"/>
      <c r="BR1174" s="57"/>
      <c r="BS1174" s="57"/>
      <c r="BT1174" s="57"/>
      <c r="BU1174" s="57"/>
      <c r="BV1174" s="57"/>
      <c r="BW1174" s="57"/>
      <c r="BX1174" s="57"/>
      <c r="BY1174" s="57"/>
      <c r="BZ1174" s="57"/>
      <c r="CA1174" s="57"/>
      <c r="CB1174" s="57"/>
      <c r="CC1174" s="57"/>
      <c r="CD1174" s="57"/>
      <c r="CE1174" s="57"/>
      <c r="CF1174" s="57"/>
      <c r="CG1174" s="57"/>
      <c r="CH1174" s="57"/>
      <c r="CI1174" s="57"/>
      <c r="CJ1174" s="57"/>
      <c r="CK1174" s="57"/>
      <c r="CL1174" s="57"/>
      <c r="CM1174" s="57"/>
      <c r="CN1174" s="57"/>
      <c r="CO1174" s="57"/>
      <c r="CP1174" s="57"/>
      <c r="CQ1174" s="57"/>
      <c r="CR1174" s="57"/>
      <c r="CS1174" s="57"/>
      <c r="CT1174" s="57"/>
      <c r="CU1174" s="57"/>
      <c r="CV1174" s="57"/>
      <c r="CW1174" s="57"/>
      <c r="CX1174" s="57"/>
      <c r="CY1174" s="57"/>
      <c r="CZ1174" s="57"/>
      <c r="DA1174" s="57"/>
      <c r="DB1174" s="57"/>
      <c r="DC1174" s="57"/>
      <c r="DD1174" s="57"/>
      <c r="DE1174" s="57"/>
      <c r="DF1174" s="57"/>
      <c r="DG1174" s="57"/>
      <c r="DH1174" s="57"/>
      <c r="DI1174" s="57"/>
      <c r="DJ1174" s="57"/>
      <c r="DK1174" s="57"/>
      <c r="DL1174" s="57"/>
      <c r="DM1174" s="57"/>
      <c r="DN1174" s="57"/>
      <c r="DO1174" s="57"/>
      <c r="DP1174" s="57"/>
      <c r="DQ1174" s="57"/>
      <c r="DR1174" s="57"/>
      <c r="DS1174" s="57"/>
      <c r="DT1174" s="57"/>
      <c r="DU1174" s="57"/>
      <c r="DV1174" s="57"/>
      <c r="DW1174" s="57"/>
      <c r="DX1174" s="57"/>
      <c r="DY1174" s="57"/>
      <c r="DZ1174" s="57"/>
      <c r="EA1174" s="57"/>
      <c r="EB1174" s="57"/>
      <c r="EC1174" s="57"/>
      <c r="ED1174" s="57"/>
      <c r="EE1174" s="57"/>
      <c r="EF1174" s="57"/>
      <c r="EG1174" s="57"/>
      <c r="EH1174" s="57"/>
      <c r="EI1174" s="57"/>
      <c r="EJ1174" s="57"/>
      <c r="EK1174" s="57"/>
      <c r="EL1174" s="57"/>
      <c r="EM1174" s="57"/>
      <c r="EN1174" s="57"/>
      <c r="EO1174" s="57"/>
      <c r="EP1174" s="57"/>
      <c r="EQ1174" s="57"/>
      <c r="ER1174" s="57"/>
      <c r="ES1174" s="57"/>
      <c r="ET1174" s="57"/>
      <c r="EU1174" s="57"/>
      <c r="EV1174" s="57"/>
      <c r="EW1174" s="57"/>
      <c r="EX1174" s="57"/>
      <c r="EY1174" s="57"/>
      <c r="EZ1174" s="57"/>
      <c r="FA1174" s="57"/>
      <c r="FB1174" s="57"/>
      <c r="FC1174" s="57"/>
      <c r="FD1174" s="57"/>
      <c r="FE1174" s="57"/>
      <c r="FF1174" s="57"/>
      <c r="FG1174" s="92"/>
      <c r="FH1174" s="92"/>
      <c r="FI1174" s="92"/>
      <c r="FJ1174" s="92"/>
      <c r="FK1174" s="92"/>
      <c r="FL1174" s="92"/>
      <c r="FM1174" s="92"/>
      <c r="FN1174" s="92"/>
      <c r="FO1174" s="92"/>
    </row>
    <row r="1175" s="58" customFormat="1" ht="15" spans="1:171">
      <c r="A1175" s="85">
        <v>2200115</v>
      </c>
      <c r="B1175" s="106" t="s">
        <v>987</v>
      </c>
      <c r="C1175" s="87">
        <v>0</v>
      </c>
      <c r="D1175" s="87">
        <v>0</v>
      </c>
      <c r="E1175" s="88"/>
      <c r="F1175" s="57"/>
      <c r="G1175" s="57"/>
      <c r="H1175" s="57"/>
      <c r="I1175" s="57"/>
      <c r="J1175" s="57"/>
      <c r="K1175" s="57"/>
      <c r="L1175" s="57"/>
      <c r="M1175" s="57"/>
      <c r="N1175" s="57"/>
      <c r="O1175" s="57"/>
      <c r="P1175" s="57"/>
      <c r="Q1175" s="57"/>
      <c r="R1175" s="57"/>
      <c r="S1175" s="57"/>
      <c r="T1175" s="57"/>
      <c r="U1175" s="57"/>
      <c r="V1175" s="57"/>
      <c r="W1175" s="57"/>
      <c r="X1175" s="57"/>
      <c r="Y1175" s="57"/>
      <c r="Z1175" s="57"/>
      <c r="AA1175" s="57"/>
      <c r="AB1175" s="57"/>
      <c r="AC1175" s="57"/>
      <c r="AD1175" s="57"/>
      <c r="AE1175" s="57"/>
      <c r="AF1175" s="57"/>
      <c r="AG1175" s="57"/>
      <c r="AH1175" s="57"/>
      <c r="AI1175" s="57"/>
      <c r="AJ1175" s="57"/>
      <c r="AK1175" s="57"/>
      <c r="AL1175" s="57"/>
      <c r="AM1175" s="57"/>
      <c r="AN1175" s="57"/>
      <c r="AO1175" s="57"/>
      <c r="AP1175" s="57"/>
      <c r="AQ1175" s="57"/>
      <c r="AR1175" s="57"/>
      <c r="AS1175" s="57"/>
      <c r="AT1175" s="57"/>
      <c r="AU1175" s="57"/>
      <c r="AV1175" s="57"/>
      <c r="AW1175" s="57"/>
      <c r="AX1175" s="57"/>
      <c r="AY1175" s="57"/>
      <c r="AZ1175" s="57"/>
      <c r="BA1175" s="57"/>
      <c r="BB1175" s="57"/>
      <c r="BC1175" s="57"/>
      <c r="BD1175" s="57"/>
      <c r="BE1175" s="57"/>
      <c r="BF1175" s="57"/>
      <c r="BG1175" s="57"/>
      <c r="BH1175" s="57"/>
      <c r="BI1175" s="57"/>
      <c r="BJ1175" s="57"/>
      <c r="BK1175" s="57"/>
      <c r="BL1175" s="57"/>
      <c r="BM1175" s="57"/>
      <c r="BN1175" s="57"/>
      <c r="BO1175" s="57"/>
      <c r="BP1175" s="57"/>
      <c r="BQ1175" s="57"/>
      <c r="BR1175" s="57"/>
      <c r="BS1175" s="57"/>
      <c r="BT1175" s="57"/>
      <c r="BU1175" s="57"/>
      <c r="BV1175" s="57"/>
      <c r="BW1175" s="57"/>
      <c r="BX1175" s="57"/>
      <c r="BY1175" s="57"/>
      <c r="BZ1175" s="57"/>
      <c r="CA1175" s="57"/>
      <c r="CB1175" s="57"/>
      <c r="CC1175" s="57"/>
      <c r="CD1175" s="57"/>
      <c r="CE1175" s="57"/>
      <c r="CF1175" s="57"/>
      <c r="CG1175" s="57"/>
      <c r="CH1175" s="57"/>
      <c r="CI1175" s="57"/>
      <c r="CJ1175" s="57"/>
      <c r="CK1175" s="57"/>
      <c r="CL1175" s="57"/>
      <c r="CM1175" s="57"/>
      <c r="CN1175" s="57"/>
      <c r="CO1175" s="57"/>
      <c r="CP1175" s="57"/>
      <c r="CQ1175" s="57"/>
      <c r="CR1175" s="57"/>
      <c r="CS1175" s="57"/>
      <c r="CT1175" s="57"/>
      <c r="CU1175" s="57"/>
      <c r="CV1175" s="57"/>
      <c r="CW1175" s="57"/>
      <c r="CX1175" s="57"/>
      <c r="CY1175" s="57"/>
      <c r="CZ1175" s="57"/>
      <c r="DA1175" s="57"/>
      <c r="DB1175" s="57"/>
      <c r="DC1175" s="57"/>
      <c r="DD1175" s="57"/>
      <c r="DE1175" s="57"/>
      <c r="DF1175" s="57"/>
      <c r="DG1175" s="57"/>
      <c r="DH1175" s="57"/>
      <c r="DI1175" s="57"/>
      <c r="DJ1175" s="57"/>
      <c r="DK1175" s="57"/>
      <c r="DL1175" s="57"/>
      <c r="DM1175" s="57"/>
      <c r="DN1175" s="57"/>
      <c r="DO1175" s="57"/>
      <c r="DP1175" s="57"/>
      <c r="DQ1175" s="57"/>
      <c r="DR1175" s="57"/>
      <c r="DS1175" s="57"/>
      <c r="DT1175" s="57"/>
      <c r="DU1175" s="57"/>
      <c r="DV1175" s="57"/>
      <c r="DW1175" s="57"/>
      <c r="DX1175" s="57"/>
      <c r="DY1175" s="57"/>
      <c r="DZ1175" s="57"/>
      <c r="EA1175" s="57"/>
      <c r="EB1175" s="57"/>
      <c r="EC1175" s="57"/>
      <c r="ED1175" s="57"/>
      <c r="EE1175" s="57"/>
      <c r="EF1175" s="57"/>
      <c r="EG1175" s="57"/>
      <c r="EH1175" s="57"/>
      <c r="EI1175" s="57"/>
      <c r="EJ1175" s="57"/>
      <c r="EK1175" s="57"/>
      <c r="EL1175" s="57"/>
      <c r="EM1175" s="57"/>
      <c r="EN1175" s="57"/>
      <c r="EO1175" s="57"/>
      <c r="EP1175" s="57"/>
      <c r="EQ1175" s="57"/>
      <c r="ER1175" s="57"/>
      <c r="ES1175" s="57"/>
      <c r="ET1175" s="57"/>
      <c r="EU1175" s="57"/>
      <c r="EV1175" s="57"/>
      <c r="EW1175" s="57"/>
      <c r="EX1175" s="57"/>
      <c r="EY1175" s="57"/>
      <c r="EZ1175" s="57"/>
      <c r="FA1175" s="57"/>
      <c r="FB1175" s="57"/>
      <c r="FC1175" s="57"/>
      <c r="FD1175" s="57"/>
      <c r="FE1175" s="57"/>
      <c r="FF1175" s="57"/>
      <c r="FG1175" s="92"/>
      <c r="FH1175" s="92"/>
      <c r="FI1175" s="92"/>
      <c r="FJ1175" s="92"/>
      <c r="FK1175" s="92"/>
      <c r="FL1175" s="92"/>
      <c r="FM1175" s="92"/>
      <c r="FN1175" s="92"/>
      <c r="FO1175" s="92"/>
    </row>
    <row r="1176" s="58" customFormat="1" ht="15" spans="1:171">
      <c r="A1176" s="85">
        <v>2200116</v>
      </c>
      <c r="B1176" s="106" t="s">
        <v>988</v>
      </c>
      <c r="C1176" s="87">
        <v>0</v>
      </c>
      <c r="D1176" s="87">
        <v>0</v>
      </c>
      <c r="E1176" s="88"/>
      <c r="F1176" s="57"/>
      <c r="G1176" s="57"/>
      <c r="H1176" s="57"/>
      <c r="I1176" s="57"/>
      <c r="J1176" s="57"/>
      <c r="K1176" s="57"/>
      <c r="L1176" s="57"/>
      <c r="M1176" s="57"/>
      <c r="N1176" s="57"/>
      <c r="O1176" s="57"/>
      <c r="P1176" s="57"/>
      <c r="Q1176" s="57"/>
      <c r="R1176" s="57"/>
      <c r="S1176" s="57"/>
      <c r="T1176" s="57"/>
      <c r="U1176" s="57"/>
      <c r="V1176" s="57"/>
      <c r="W1176" s="57"/>
      <c r="X1176" s="57"/>
      <c r="Y1176" s="57"/>
      <c r="Z1176" s="57"/>
      <c r="AA1176" s="57"/>
      <c r="AB1176" s="57"/>
      <c r="AC1176" s="57"/>
      <c r="AD1176" s="57"/>
      <c r="AE1176" s="57"/>
      <c r="AF1176" s="57"/>
      <c r="AG1176" s="57"/>
      <c r="AH1176" s="57"/>
      <c r="AI1176" s="57"/>
      <c r="AJ1176" s="57"/>
      <c r="AK1176" s="57"/>
      <c r="AL1176" s="57"/>
      <c r="AM1176" s="57"/>
      <c r="AN1176" s="57"/>
      <c r="AO1176" s="57"/>
      <c r="AP1176" s="57"/>
      <c r="AQ1176" s="57"/>
      <c r="AR1176" s="57"/>
      <c r="AS1176" s="57"/>
      <c r="AT1176" s="57"/>
      <c r="AU1176" s="57"/>
      <c r="AV1176" s="57"/>
      <c r="AW1176" s="57"/>
      <c r="AX1176" s="57"/>
      <c r="AY1176" s="57"/>
      <c r="AZ1176" s="57"/>
      <c r="BA1176" s="57"/>
      <c r="BB1176" s="57"/>
      <c r="BC1176" s="57"/>
      <c r="BD1176" s="57"/>
      <c r="BE1176" s="57"/>
      <c r="BF1176" s="57"/>
      <c r="BG1176" s="57"/>
      <c r="BH1176" s="57"/>
      <c r="BI1176" s="57"/>
      <c r="BJ1176" s="57"/>
      <c r="BK1176" s="57"/>
      <c r="BL1176" s="57"/>
      <c r="BM1176" s="57"/>
      <c r="BN1176" s="57"/>
      <c r="BO1176" s="57"/>
      <c r="BP1176" s="57"/>
      <c r="BQ1176" s="57"/>
      <c r="BR1176" s="57"/>
      <c r="BS1176" s="57"/>
      <c r="BT1176" s="57"/>
      <c r="BU1176" s="57"/>
      <c r="BV1176" s="57"/>
      <c r="BW1176" s="57"/>
      <c r="BX1176" s="57"/>
      <c r="BY1176" s="57"/>
      <c r="BZ1176" s="57"/>
      <c r="CA1176" s="57"/>
      <c r="CB1176" s="57"/>
      <c r="CC1176" s="57"/>
      <c r="CD1176" s="57"/>
      <c r="CE1176" s="57"/>
      <c r="CF1176" s="57"/>
      <c r="CG1176" s="57"/>
      <c r="CH1176" s="57"/>
      <c r="CI1176" s="57"/>
      <c r="CJ1176" s="57"/>
      <c r="CK1176" s="57"/>
      <c r="CL1176" s="57"/>
      <c r="CM1176" s="57"/>
      <c r="CN1176" s="57"/>
      <c r="CO1176" s="57"/>
      <c r="CP1176" s="57"/>
      <c r="CQ1176" s="57"/>
      <c r="CR1176" s="57"/>
      <c r="CS1176" s="57"/>
      <c r="CT1176" s="57"/>
      <c r="CU1176" s="57"/>
      <c r="CV1176" s="57"/>
      <c r="CW1176" s="57"/>
      <c r="CX1176" s="57"/>
      <c r="CY1176" s="57"/>
      <c r="CZ1176" s="57"/>
      <c r="DA1176" s="57"/>
      <c r="DB1176" s="57"/>
      <c r="DC1176" s="57"/>
      <c r="DD1176" s="57"/>
      <c r="DE1176" s="57"/>
      <c r="DF1176" s="57"/>
      <c r="DG1176" s="57"/>
      <c r="DH1176" s="57"/>
      <c r="DI1176" s="57"/>
      <c r="DJ1176" s="57"/>
      <c r="DK1176" s="57"/>
      <c r="DL1176" s="57"/>
      <c r="DM1176" s="57"/>
      <c r="DN1176" s="57"/>
      <c r="DO1176" s="57"/>
      <c r="DP1176" s="57"/>
      <c r="DQ1176" s="57"/>
      <c r="DR1176" s="57"/>
      <c r="DS1176" s="57"/>
      <c r="DT1176" s="57"/>
      <c r="DU1176" s="57"/>
      <c r="DV1176" s="57"/>
      <c r="DW1176" s="57"/>
      <c r="DX1176" s="57"/>
      <c r="DY1176" s="57"/>
      <c r="DZ1176" s="57"/>
      <c r="EA1176" s="57"/>
      <c r="EB1176" s="57"/>
      <c r="EC1176" s="57"/>
      <c r="ED1176" s="57"/>
      <c r="EE1176" s="57"/>
      <c r="EF1176" s="57"/>
      <c r="EG1176" s="57"/>
      <c r="EH1176" s="57"/>
      <c r="EI1176" s="57"/>
      <c r="EJ1176" s="57"/>
      <c r="EK1176" s="57"/>
      <c r="EL1176" s="57"/>
      <c r="EM1176" s="57"/>
      <c r="EN1176" s="57"/>
      <c r="EO1176" s="57"/>
      <c r="EP1176" s="57"/>
      <c r="EQ1176" s="57"/>
      <c r="ER1176" s="57"/>
      <c r="ES1176" s="57"/>
      <c r="ET1176" s="57"/>
      <c r="EU1176" s="57"/>
      <c r="EV1176" s="57"/>
      <c r="EW1176" s="57"/>
      <c r="EX1176" s="57"/>
      <c r="EY1176" s="57"/>
      <c r="EZ1176" s="57"/>
      <c r="FA1176" s="57"/>
      <c r="FB1176" s="57"/>
      <c r="FC1176" s="57"/>
      <c r="FD1176" s="57"/>
      <c r="FE1176" s="57"/>
      <c r="FF1176" s="57"/>
      <c r="FG1176" s="92"/>
      <c r="FH1176" s="92"/>
      <c r="FI1176" s="92"/>
      <c r="FJ1176" s="92"/>
      <c r="FK1176" s="92"/>
      <c r="FL1176" s="92"/>
      <c r="FM1176" s="92"/>
      <c r="FN1176" s="92"/>
      <c r="FO1176" s="92"/>
    </row>
    <row r="1177" s="58" customFormat="1" ht="15" spans="1:171">
      <c r="A1177" s="85">
        <v>2200119</v>
      </c>
      <c r="B1177" s="106" t="s">
        <v>989</v>
      </c>
      <c r="C1177" s="87">
        <v>0</v>
      </c>
      <c r="D1177" s="87">
        <v>0</v>
      </c>
      <c r="E1177" s="88"/>
      <c r="F1177" s="57"/>
      <c r="G1177" s="57"/>
      <c r="H1177" s="57"/>
      <c r="I1177" s="57"/>
      <c r="J1177" s="57"/>
      <c r="K1177" s="57"/>
      <c r="L1177" s="57"/>
      <c r="M1177" s="57"/>
      <c r="N1177" s="57"/>
      <c r="O1177" s="57"/>
      <c r="P1177" s="57"/>
      <c r="Q1177" s="57"/>
      <c r="R1177" s="57"/>
      <c r="S1177" s="57"/>
      <c r="T1177" s="57"/>
      <c r="U1177" s="57"/>
      <c r="V1177" s="57"/>
      <c r="W1177" s="57"/>
      <c r="X1177" s="57"/>
      <c r="Y1177" s="57"/>
      <c r="Z1177" s="57"/>
      <c r="AA1177" s="57"/>
      <c r="AB1177" s="57"/>
      <c r="AC1177" s="57"/>
      <c r="AD1177" s="57"/>
      <c r="AE1177" s="57"/>
      <c r="AF1177" s="57"/>
      <c r="AG1177" s="57"/>
      <c r="AH1177" s="57"/>
      <c r="AI1177" s="57"/>
      <c r="AJ1177" s="57"/>
      <c r="AK1177" s="57"/>
      <c r="AL1177" s="57"/>
      <c r="AM1177" s="57"/>
      <c r="AN1177" s="57"/>
      <c r="AO1177" s="57"/>
      <c r="AP1177" s="57"/>
      <c r="AQ1177" s="57"/>
      <c r="AR1177" s="57"/>
      <c r="AS1177" s="57"/>
      <c r="AT1177" s="57"/>
      <c r="AU1177" s="57"/>
      <c r="AV1177" s="57"/>
      <c r="AW1177" s="57"/>
      <c r="AX1177" s="57"/>
      <c r="AY1177" s="57"/>
      <c r="AZ1177" s="57"/>
      <c r="BA1177" s="57"/>
      <c r="BB1177" s="57"/>
      <c r="BC1177" s="57"/>
      <c r="BD1177" s="57"/>
      <c r="BE1177" s="57"/>
      <c r="BF1177" s="57"/>
      <c r="BG1177" s="57"/>
      <c r="BH1177" s="57"/>
      <c r="BI1177" s="57"/>
      <c r="BJ1177" s="57"/>
      <c r="BK1177" s="57"/>
      <c r="BL1177" s="57"/>
      <c r="BM1177" s="57"/>
      <c r="BN1177" s="57"/>
      <c r="BO1177" s="57"/>
      <c r="BP1177" s="57"/>
      <c r="BQ1177" s="57"/>
      <c r="BR1177" s="57"/>
      <c r="BS1177" s="57"/>
      <c r="BT1177" s="57"/>
      <c r="BU1177" s="57"/>
      <c r="BV1177" s="57"/>
      <c r="BW1177" s="57"/>
      <c r="BX1177" s="57"/>
      <c r="BY1177" s="57"/>
      <c r="BZ1177" s="57"/>
      <c r="CA1177" s="57"/>
      <c r="CB1177" s="57"/>
      <c r="CC1177" s="57"/>
      <c r="CD1177" s="57"/>
      <c r="CE1177" s="57"/>
      <c r="CF1177" s="57"/>
      <c r="CG1177" s="57"/>
      <c r="CH1177" s="57"/>
      <c r="CI1177" s="57"/>
      <c r="CJ1177" s="57"/>
      <c r="CK1177" s="57"/>
      <c r="CL1177" s="57"/>
      <c r="CM1177" s="57"/>
      <c r="CN1177" s="57"/>
      <c r="CO1177" s="57"/>
      <c r="CP1177" s="57"/>
      <c r="CQ1177" s="57"/>
      <c r="CR1177" s="57"/>
      <c r="CS1177" s="57"/>
      <c r="CT1177" s="57"/>
      <c r="CU1177" s="57"/>
      <c r="CV1177" s="57"/>
      <c r="CW1177" s="57"/>
      <c r="CX1177" s="57"/>
      <c r="CY1177" s="57"/>
      <c r="CZ1177" s="57"/>
      <c r="DA1177" s="57"/>
      <c r="DB1177" s="57"/>
      <c r="DC1177" s="57"/>
      <c r="DD1177" s="57"/>
      <c r="DE1177" s="57"/>
      <c r="DF1177" s="57"/>
      <c r="DG1177" s="57"/>
      <c r="DH1177" s="57"/>
      <c r="DI1177" s="57"/>
      <c r="DJ1177" s="57"/>
      <c r="DK1177" s="57"/>
      <c r="DL1177" s="57"/>
      <c r="DM1177" s="57"/>
      <c r="DN1177" s="57"/>
      <c r="DO1177" s="57"/>
      <c r="DP1177" s="57"/>
      <c r="DQ1177" s="57"/>
      <c r="DR1177" s="57"/>
      <c r="DS1177" s="57"/>
      <c r="DT1177" s="57"/>
      <c r="DU1177" s="57"/>
      <c r="DV1177" s="57"/>
      <c r="DW1177" s="57"/>
      <c r="DX1177" s="57"/>
      <c r="DY1177" s="57"/>
      <c r="DZ1177" s="57"/>
      <c r="EA1177" s="57"/>
      <c r="EB1177" s="57"/>
      <c r="EC1177" s="57"/>
      <c r="ED1177" s="57"/>
      <c r="EE1177" s="57"/>
      <c r="EF1177" s="57"/>
      <c r="EG1177" s="57"/>
      <c r="EH1177" s="57"/>
      <c r="EI1177" s="57"/>
      <c r="EJ1177" s="57"/>
      <c r="EK1177" s="57"/>
      <c r="EL1177" s="57"/>
      <c r="EM1177" s="57"/>
      <c r="EN1177" s="57"/>
      <c r="EO1177" s="57"/>
      <c r="EP1177" s="57"/>
      <c r="EQ1177" s="57"/>
      <c r="ER1177" s="57"/>
      <c r="ES1177" s="57"/>
      <c r="ET1177" s="57"/>
      <c r="EU1177" s="57"/>
      <c r="EV1177" s="57"/>
      <c r="EW1177" s="57"/>
      <c r="EX1177" s="57"/>
      <c r="EY1177" s="57"/>
      <c r="EZ1177" s="57"/>
      <c r="FA1177" s="57"/>
      <c r="FB1177" s="57"/>
      <c r="FC1177" s="57"/>
      <c r="FD1177" s="57"/>
      <c r="FE1177" s="57"/>
      <c r="FF1177" s="57"/>
      <c r="FG1177" s="92"/>
      <c r="FH1177" s="92"/>
      <c r="FI1177" s="92"/>
      <c r="FJ1177" s="92"/>
      <c r="FK1177" s="92"/>
      <c r="FL1177" s="92"/>
      <c r="FM1177" s="92"/>
      <c r="FN1177" s="92"/>
      <c r="FO1177" s="92"/>
    </row>
    <row r="1178" s="58" customFormat="1" ht="15" spans="1:171">
      <c r="A1178" s="85">
        <v>2200120</v>
      </c>
      <c r="B1178" s="106" t="s">
        <v>990</v>
      </c>
      <c r="C1178" s="87">
        <v>0</v>
      </c>
      <c r="D1178" s="87">
        <v>0</v>
      </c>
      <c r="E1178" s="88"/>
      <c r="F1178" s="57"/>
      <c r="G1178" s="57"/>
      <c r="H1178" s="57"/>
      <c r="I1178" s="57"/>
      <c r="J1178" s="57"/>
      <c r="K1178" s="57"/>
      <c r="L1178" s="57"/>
      <c r="M1178" s="57"/>
      <c r="N1178" s="57"/>
      <c r="O1178" s="57"/>
      <c r="P1178" s="57"/>
      <c r="Q1178" s="57"/>
      <c r="R1178" s="57"/>
      <c r="S1178" s="57"/>
      <c r="T1178" s="57"/>
      <c r="U1178" s="57"/>
      <c r="V1178" s="57"/>
      <c r="W1178" s="57"/>
      <c r="X1178" s="57"/>
      <c r="Y1178" s="57"/>
      <c r="Z1178" s="57"/>
      <c r="AA1178" s="57"/>
      <c r="AB1178" s="57"/>
      <c r="AC1178" s="57"/>
      <c r="AD1178" s="57"/>
      <c r="AE1178" s="57"/>
      <c r="AF1178" s="57"/>
      <c r="AG1178" s="57"/>
      <c r="AH1178" s="57"/>
      <c r="AI1178" s="57"/>
      <c r="AJ1178" s="57"/>
      <c r="AK1178" s="57"/>
      <c r="AL1178" s="57"/>
      <c r="AM1178" s="57"/>
      <c r="AN1178" s="57"/>
      <c r="AO1178" s="57"/>
      <c r="AP1178" s="57"/>
      <c r="AQ1178" s="57"/>
      <c r="AR1178" s="57"/>
      <c r="AS1178" s="57"/>
      <c r="AT1178" s="57"/>
      <c r="AU1178" s="57"/>
      <c r="AV1178" s="57"/>
      <c r="AW1178" s="57"/>
      <c r="AX1178" s="57"/>
      <c r="AY1178" s="57"/>
      <c r="AZ1178" s="57"/>
      <c r="BA1178" s="57"/>
      <c r="BB1178" s="57"/>
      <c r="BC1178" s="57"/>
      <c r="BD1178" s="57"/>
      <c r="BE1178" s="57"/>
      <c r="BF1178" s="57"/>
      <c r="BG1178" s="57"/>
      <c r="BH1178" s="57"/>
      <c r="BI1178" s="57"/>
      <c r="BJ1178" s="57"/>
      <c r="BK1178" s="57"/>
      <c r="BL1178" s="57"/>
      <c r="BM1178" s="57"/>
      <c r="BN1178" s="57"/>
      <c r="BO1178" s="57"/>
      <c r="BP1178" s="57"/>
      <c r="BQ1178" s="57"/>
      <c r="BR1178" s="57"/>
      <c r="BS1178" s="57"/>
      <c r="BT1178" s="57"/>
      <c r="BU1178" s="57"/>
      <c r="BV1178" s="57"/>
      <c r="BW1178" s="57"/>
      <c r="BX1178" s="57"/>
      <c r="BY1178" s="57"/>
      <c r="BZ1178" s="57"/>
      <c r="CA1178" s="57"/>
      <c r="CB1178" s="57"/>
      <c r="CC1178" s="57"/>
      <c r="CD1178" s="57"/>
      <c r="CE1178" s="57"/>
      <c r="CF1178" s="57"/>
      <c r="CG1178" s="57"/>
      <c r="CH1178" s="57"/>
      <c r="CI1178" s="57"/>
      <c r="CJ1178" s="57"/>
      <c r="CK1178" s="57"/>
      <c r="CL1178" s="57"/>
      <c r="CM1178" s="57"/>
      <c r="CN1178" s="57"/>
      <c r="CO1178" s="57"/>
      <c r="CP1178" s="57"/>
      <c r="CQ1178" s="57"/>
      <c r="CR1178" s="57"/>
      <c r="CS1178" s="57"/>
      <c r="CT1178" s="57"/>
      <c r="CU1178" s="57"/>
      <c r="CV1178" s="57"/>
      <c r="CW1178" s="57"/>
      <c r="CX1178" s="57"/>
      <c r="CY1178" s="57"/>
      <c r="CZ1178" s="57"/>
      <c r="DA1178" s="57"/>
      <c r="DB1178" s="57"/>
      <c r="DC1178" s="57"/>
      <c r="DD1178" s="57"/>
      <c r="DE1178" s="57"/>
      <c r="DF1178" s="57"/>
      <c r="DG1178" s="57"/>
      <c r="DH1178" s="57"/>
      <c r="DI1178" s="57"/>
      <c r="DJ1178" s="57"/>
      <c r="DK1178" s="57"/>
      <c r="DL1178" s="57"/>
      <c r="DM1178" s="57"/>
      <c r="DN1178" s="57"/>
      <c r="DO1178" s="57"/>
      <c r="DP1178" s="57"/>
      <c r="DQ1178" s="57"/>
      <c r="DR1178" s="57"/>
      <c r="DS1178" s="57"/>
      <c r="DT1178" s="57"/>
      <c r="DU1178" s="57"/>
      <c r="DV1178" s="57"/>
      <c r="DW1178" s="57"/>
      <c r="DX1178" s="57"/>
      <c r="DY1178" s="57"/>
      <c r="DZ1178" s="57"/>
      <c r="EA1178" s="57"/>
      <c r="EB1178" s="57"/>
      <c r="EC1178" s="57"/>
      <c r="ED1178" s="57"/>
      <c r="EE1178" s="57"/>
      <c r="EF1178" s="57"/>
      <c r="EG1178" s="57"/>
      <c r="EH1178" s="57"/>
      <c r="EI1178" s="57"/>
      <c r="EJ1178" s="57"/>
      <c r="EK1178" s="57"/>
      <c r="EL1178" s="57"/>
      <c r="EM1178" s="57"/>
      <c r="EN1178" s="57"/>
      <c r="EO1178" s="57"/>
      <c r="EP1178" s="57"/>
      <c r="EQ1178" s="57"/>
      <c r="ER1178" s="57"/>
      <c r="ES1178" s="57"/>
      <c r="ET1178" s="57"/>
      <c r="EU1178" s="57"/>
      <c r="EV1178" s="57"/>
      <c r="EW1178" s="57"/>
      <c r="EX1178" s="57"/>
      <c r="EY1178" s="57"/>
      <c r="EZ1178" s="57"/>
      <c r="FA1178" s="57"/>
      <c r="FB1178" s="57"/>
      <c r="FC1178" s="57"/>
      <c r="FD1178" s="57"/>
      <c r="FE1178" s="57"/>
      <c r="FF1178" s="57"/>
      <c r="FG1178" s="92"/>
      <c r="FH1178" s="92"/>
      <c r="FI1178" s="92"/>
      <c r="FJ1178" s="92"/>
      <c r="FK1178" s="92"/>
      <c r="FL1178" s="92"/>
      <c r="FM1178" s="92"/>
      <c r="FN1178" s="92"/>
      <c r="FO1178" s="92"/>
    </row>
    <row r="1179" s="58" customFormat="1" ht="15" spans="1:171">
      <c r="A1179" s="85">
        <v>2200121</v>
      </c>
      <c r="B1179" s="106" t="s">
        <v>991</v>
      </c>
      <c r="C1179" s="87">
        <v>0</v>
      </c>
      <c r="D1179" s="87">
        <v>0</v>
      </c>
      <c r="E1179" s="88"/>
      <c r="F1179" s="57"/>
      <c r="G1179" s="57"/>
      <c r="H1179" s="57"/>
      <c r="I1179" s="57"/>
      <c r="J1179" s="57"/>
      <c r="K1179" s="57"/>
      <c r="L1179" s="57"/>
      <c r="M1179" s="57"/>
      <c r="N1179" s="57"/>
      <c r="O1179" s="57"/>
      <c r="P1179" s="57"/>
      <c r="Q1179" s="57"/>
      <c r="R1179" s="57"/>
      <c r="S1179" s="57"/>
      <c r="T1179" s="57"/>
      <c r="U1179" s="57"/>
      <c r="V1179" s="57"/>
      <c r="W1179" s="57"/>
      <c r="X1179" s="57"/>
      <c r="Y1179" s="57"/>
      <c r="Z1179" s="57"/>
      <c r="AA1179" s="57"/>
      <c r="AB1179" s="57"/>
      <c r="AC1179" s="57"/>
      <c r="AD1179" s="57"/>
      <c r="AE1179" s="57"/>
      <c r="AF1179" s="57"/>
      <c r="AG1179" s="57"/>
      <c r="AH1179" s="57"/>
      <c r="AI1179" s="57"/>
      <c r="AJ1179" s="57"/>
      <c r="AK1179" s="57"/>
      <c r="AL1179" s="57"/>
      <c r="AM1179" s="57"/>
      <c r="AN1179" s="57"/>
      <c r="AO1179" s="57"/>
      <c r="AP1179" s="57"/>
      <c r="AQ1179" s="57"/>
      <c r="AR1179" s="57"/>
      <c r="AS1179" s="57"/>
      <c r="AT1179" s="57"/>
      <c r="AU1179" s="57"/>
      <c r="AV1179" s="57"/>
      <c r="AW1179" s="57"/>
      <c r="AX1179" s="57"/>
      <c r="AY1179" s="57"/>
      <c r="AZ1179" s="57"/>
      <c r="BA1179" s="57"/>
      <c r="BB1179" s="57"/>
      <c r="BC1179" s="57"/>
      <c r="BD1179" s="57"/>
      <c r="BE1179" s="57"/>
      <c r="BF1179" s="57"/>
      <c r="BG1179" s="57"/>
      <c r="BH1179" s="57"/>
      <c r="BI1179" s="57"/>
      <c r="BJ1179" s="57"/>
      <c r="BK1179" s="57"/>
      <c r="BL1179" s="57"/>
      <c r="BM1179" s="57"/>
      <c r="BN1179" s="57"/>
      <c r="BO1179" s="57"/>
      <c r="BP1179" s="57"/>
      <c r="BQ1179" s="57"/>
      <c r="BR1179" s="57"/>
      <c r="BS1179" s="57"/>
      <c r="BT1179" s="57"/>
      <c r="BU1179" s="57"/>
      <c r="BV1179" s="57"/>
      <c r="BW1179" s="57"/>
      <c r="BX1179" s="57"/>
      <c r="BY1179" s="57"/>
      <c r="BZ1179" s="57"/>
      <c r="CA1179" s="57"/>
      <c r="CB1179" s="57"/>
      <c r="CC1179" s="57"/>
      <c r="CD1179" s="57"/>
      <c r="CE1179" s="57"/>
      <c r="CF1179" s="57"/>
      <c r="CG1179" s="57"/>
      <c r="CH1179" s="57"/>
      <c r="CI1179" s="57"/>
      <c r="CJ1179" s="57"/>
      <c r="CK1179" s="57"/>
      <c r="CL1179" s="57"/>
      <c r="CM1179" s="57"/>
      <c r="CN1179" s="57"/>
      <c r="CO1179" s="57"/>
      <c r="CP1179" s="57"/>
      <c r="CQ1179" s="57"/>
      <c r="CR1179" s="57"/>
      <c r="CS1179" s="57"/>
      <c r="CT1179" s="57"/>
      <c r="CU1179" s="57"/>
      <c r="CV1179" s="57"/>
      <c r="CW1179" s="57"/>
      <c r="CX1179" s="57"/>
      <c r="CY1179" s="57"/>
      <c r="CZ1179" s="57"/>
      <c r="DA1179" s="57"/>
      <c r="DB1179" s="57"/>
      <c r="DC1179" s="57"/>
      <c r="DD1179" s="57"/>
      <c r="DE1179" s="57"/>
      <c r="DF1179" s="57"/>
      <c r="DG1179" s="57"/>
      <c r="DH1179" s="57"/>
      <c r="DI1179" s="57"/>
      <c r="DJ1179" s="57"/>
      <c r="DK1179" s="57"/>
      <c r="DL1179" s="57"/>
      <c r="DM1179" s="57"/>
      <c r="DN1179" s="57"/>
      <c r="DO1179" s="57"/>
      <c r="DP1179" s="57"/>
      <c r="DQ1179" s="57"/>
      <c r="DR1179" s="57"/>
      <c r="DS1179" s="57"/>
      <c r="DT1179" s="57"/>
      <c r="DU1179" s="57"/>
      <c r="DV1179" s="57"/>
      <c r="DW1179" s="57"/>
      <c r="DX1179" s="57"/>
      <c r="DY1179" s="57"/>
      <c r="DZ1179" s="57"/>
      <c r="EA1179" s="57"/>
      <c r="EB1179" s="57"/>
      <c r="EC1179" s="57"/>
      <c r="ED1179" s="57"/>
      <c r="EE1179" s="57"/>
      <c r="EF1179" s="57"/>
      <c r="EG1179" s="57"/>
      <c r="EH1179" s="57"/>
      <c r="EI1179" s="57"/>
      <c r="EJ1179" s="57"/>
      <c r="EK1179" s="57"/>
      <c r="EL1179" s="57"/>
      <c r="EM1179" s="57"/>
      <c r="EN1179" s="57"/>
      <c r="EO1179" s="57"/>
      <c r="EP1179" s="57"/>
      <c r="EQ1179" s="57"/>
      <c r="ER1179" s="57"/>
      <c r="ES1179" s="57"/>
      <c r="ET1179" s="57"/>
      <c r="EU1179" s="57"/>
      <c r="EV1179" s="57"/>
      <c r="EW1179" s="57"/>
      <c r="EX1179" s="57"/>
      <c r="EY1179" s="57"/>
      <c r="EZ1179" s="57"/>
      <c r="FA1179" s="57"/>
      <c r="FB1179" s="57"/>
      <c r="FC1179" s="57"/>
      <c r="FD1179" s="57"/>
      <c r="FE1179" s="57"/>
      <c r="FF1179" s="57"/>
      <c r="FG1179" s="92"/>
      <c r="FH1179" s="92"/>
      <c r="FI1179" s="92"/>
      <c r="FJ1179" s="92"/>
      <c r="FK1179" s="92"/>
      <c r="FL1179" s="92"/>
      <c r="FM1179" s="92"/>
      <c r="FN1179" s="92"/>
      <c r="FO1179" s="92"/>
    </row>
    <row r="1180" s="58" customFormat="1" ht="15" spans="1:171">
      <c r="A1180" s="85">
        <v>2200122</v>
      </c>
      <c r="B1180" s="106" t="s">
        <v>992</v>
      </c>
      <c r="C1180" s="87">
        <v>0</v>
      </c>
      <c r="D1180" s="87">
        <v>0</v>
      </c>
      <c r="E1180" s="88"/>
      <c r="F1180" s="57"/>
      <c r="G1180" s="57"/>
      <c r="H1180" s="57"/>
      <c r="I1180" s="57"/>
      <c r="J1180" s="57"/>
      <c r="K1180" s="57"/>
      <c r="L1180" s="57"/>
      <c r="M1180" s="57"/>
      <c r="N1180" s="57"/>
      <c r="O1180" s="57"/>
      <c r="P1180" s="57"/>
      <c r="Q1180" s="57"/>
      <c r="R1180" s="57"/>
      <c r="S1180" s="57"/>
      <c r="T1180" s="57"/>
      <c r="U1180" s="57"/>
      <c r="V1180" s="57"/>
      <c r="W1180" s="57"/>
      <c r="X1180" s="57"/>
      <c r="Y1180" s="57"/>
      <c r="Z1180" s="57"/>
      <c r="AA1180" s="57"/>
      <c r="AB1180" s="57"/>
      <c r="AC1180" s="57"/>
      <c r="AD1180" s="57"/>
      <c r="AE1180" s="57"/>
      <c r="AF1180" s="57"/>
      <c r="AG1180" s="57"/>
      <c r="AH1180" s="57"/>
      <c r="AI1180" s="57"/>
      <c r="AJ1180" s="57"/>
      <c r="AK1180" s="57"/>
      <c r="AL1180" s="57"/>
      <c r="AM1180" s="57"/>
      <c r="AN1180" s="57"/>
      <c r="AO1180" s="57"/>
      <c r="AP1180" s="57"/>
      <c r="AQ1180" s="57"/>
      <c r="AR1180" s="57"/>
      <c r="AS1180" s="57"/>
      <c r="AT1180" s="57"/>
      <c r="AU1180" s="57"/>
      <c r="AV1180" s="57"/>
      <c r="AW1180" s="57"/>
      <c r="AX1180" s="57"/>
      <c r="AY1180" s="57"/>
      <c r="AZ1180" s="57"/>
      <c r="BA1180" s="57"/>
      <c r="BB1180" s="57"/>
      <c r="BC1180" s="57"/>
      <c r="BD1180" s="57"/>
      <c r="BE1180" s="57"/>
      <c r="BF1180" s="57"/>
      <c r="BG1180" s="57"/>
      <c r="BH1180" s="57"/>
      <c r="BI1180" s="57"/>
      <c r="BJ1180" s="57"/>
      <c r="BK1180" s="57"/>
      <c r="BL1180" s="57"/>
      <c r="BM1180" s="57"/>
      <c r="BN1180" s="57"/>
      <c r="BO1180" s="57"/>
      <c r="BP1180" s="57"/>
      <c r="BQ1180" s="57"/>
      <c r="BR1180" s="57"/>
      <c r="BS1180" s="57"/>
      <c r="BT1180" s="57"/>
      <c r="BU1180" s="57"/>
      <c r="BV1180" s="57"/>
      <c r="BW1180" s="57"/>
      <c r="BX1180" s="57"/>
      <c r="BY1180" s="57"/>
      <c r="BZ1180" s="57"/>
      <c r="CA1180" s="57"/>
      <c r="CB1180" s="57"/>
      <c r="CC1180" s="57"/>
      <c r="CD1180" s="57"/>
      <c r="CE1180" s="57"/>
      <c r="CF1180" s="57"/>
      <c r="CG1180" s="57"/>
      <c r="CH1180" s="57"/>
      <c r="CI1180" s="57"/>
      <c r="CJ1180" s="57"/>
      <c r="CK1180" s="57"/>
      <c r="CL1180" s="57"/>
      <c r="CM1180" s="57"/>
      <c r="CN1180" s="57"/>
      <c r="CO1180" s="57"/>
      <c r="CP1180" s="57"/>
      <c r="CQ1180" s="57"/>
      <c r="CR1180" s="57"/>
      <c r="CS1180" s="57"/>
      <c r="CT1180" s="57"/>
      <c r="CU1180" s="57"/>
      <c r="CV1180" s="57"/>
      <c r="CW1180" s="57"/>
      <c r="CX1180" s="57"/>
      <c r="CY1180" s="57"/>
      <c r="CZ1180" s="57"/>
      <c r="DA1180" s="57"/>
      <c r="DB1180" s="57"/>
      <c r="DC1180" s="57"/>
      <c r="DD1180" s="57"/>
      <c r="DE1180" s="57"/>
      <c r="DF1180" s="57"/>
      <c r="DG1180" s="57"/>
      <c r="DH1180" s="57"/>
      <c r="DI1180" s="57"/>
      <c r="DJ1180" s="57"/>
      <c r="DK1180" s="57"/>
      <c r="DL1180" s="57"/>
      <c r="DM1180" s="57"/>
      <c r="DN1180" s="57"/>
      <c r="DO1180" s="57"/>
      <c r="DP1180" s="57"/>
      <c r="DQ1180" s="57"/>
      <c r="DR1180" s="57"/>
      <c r="DS1180" s="57"/>
      <c r="DT1180" s="57"/>
      <c r="DU1180" s="57"/>
      <c r="DV1180" s="57"/>
      <c r="DW1180" s="57"/>
      <c r="DX1180" s="57"/>
      <c r="DY1180" s="57"/>
      <c r="DZ1180" s="57"/>
      <c r="EA1180" s="57"/>
      <c r="EB1180" s="57"/>
      <c r="EC1180" s="57"/>
      <c r="ED1180" s="57"/>
      <c r="EE1180" s="57"/>
      <c r="EF1180" s="57"/>
      <c r="EG1180" s="57"/>
      <c r="EH1180" s="57"/>
      <c r="EI1180" s="57"/>
      <c r="EJ1180" s="57"/>
      <c r="EK1180" s="57"/>
      <c r="EL1180" s="57"/>
      <c r="EM1180" s="57"/>
      <c r="EN1180" s="57"/>
      <c r="EO1180" s="57"/>
      <c r="EP1180" s="57"/>
      <c r="EQ1180" s="57"/>
      <c r="ER1180" s="57"/>
      <c r="ES1180" s="57"/>
      <c r="ET1180" s="57"/>
      <c r="EU1180" s="57"/>
      <c r="EV1180" s="57"/>
      <c r="EW1180" s="57"/>
      <c r="EX1180" s="57"/>
      <c r="EY1180" s="57"/>
      <c r="EZ1180" s="57"/>
      <c r="FA1180" s="57"/>
      <c r="FB1180" s="57"/>
      <c r="FC1180" s="57"/>
      <c r="FD1180" s="57"/>
      <c r="FE1180" s="57"/>
      <c r="FF1180" s="57"/>
      <c r="FG1180" s="92"/>
      <c r="FH1180" s="92"/>
      <c r="FI1180" s="92"/>
      <c r="FJ1180" s="92"/>
      <c r="FK1180" s="92"/>
      <c r="FL1180" s="92"/>
      <c r="FM1180" s="92"/>
      <c r="FN1180" s="92"/>
      <c r="FO1180" s="92"/>
    </row>
    <row r="1181" s="58" customFormat="1" ht="15" spans="1:171">
      <c r="A1181" s="85">
        <v>2200123</v>
      </c>
      <c r="B1181" s="106" t="s">
        <v>993</v>
      </c>
      <c r="C1181" s="87">
        <v>0</v>
      </c>
      <c r="D1181" s="87">
        <v>0</v>
      </c>
      <c r="E1181" s="88"/>
      <c r="F1181" s="57"/>
      <c r="G1181" s="57"/>
      <c r="H1181" s="57"/>
      <c r="I1181" s="57"/>
      <c r="J1181" s="57"/>
      <c r="K1181" s="57"/>
      <c r="L1181" s="57"/>
      <c r="M1181" s="57"/>
      <c r="N1181" s="57"/>
      <c r="O1181" s="57"/>
      <c r="P1181" s="57"/>
      <c r="Q1181" s="57"/>
      <c r="R1181" s="57"/>
      <c r="S1181" s="57"/>
      <c r="T1181" s="57"/>
      <c r="U1181" s="57"/>
      <c r="V1181" s="57"/>
      <c r="W1181" s="57"/>
      <c r="X1181" s="57"/>
      <c r="Y1181" s="57"/>
      <c r="Z1181" s="57"/>
      <c r="AA1181" s="57"/>
      <c r="AB1181" s="57"/>
      <c r="AC1181" s="57"/>
      <c r="AD1181" s="57"/>
      <c r="AE1181" s="57"/>
      <c r="AF1181" s="57"/>
      <c r="AG1181" s="57"/>
      <c r="AH1181" s="57"/>
      <c r="AI1181" s="57"/>
      <c r="AJ1181" s="57"/>
      <c r="AK1181" s="57"/>
      <c r="AL1181" s="57"/>
      <c r="AM1181" s="57"/>
      <c r="AN1181" s="57"/>
      <c r="AO1181" s="57"/>
      <c r="AP1181" s="57"/>
      <c r="AQ1181" s="57"/>
      <c r="AR1181" s="57"/>
      <c r="AS1181" s="57"/>
      <c r="AT1181" s="57"/>
      <c r="AU1181" s="57"/>
      <c r="AV1181" s="57"/>
      <c r="AW1181" s="57"/>
      <c r="AX1181" s="57"/>
      <c r="AY1181" s="57"/>
      <c r="AZ1181" s="57"/>
      <c r="BA1181" s="57"/>
      <c r="BB1181" s="57"/>
      <c r="BC1181" s="57"/>
      <c r="BD1181" s="57"/>
      <c r="BE1181" s="57"/>
      <c r="BF1181" s="57"/>
      <c r="BG1181" s="57"/>
      <c r="BH1181" s="57"/>
      <c r="BI1181" s="57"/>
      <c r="BJ1181" s="57"/>
      <c r="BK1181" s="57"/>
      <c r="BL1181" s="57"/>
      <c r="BM1181" s="57"/>
      <c r="BN1181" s="57"/>
      <c r="BO1181" s="57"/>
      <c r="BP1181" s="57"/>
      <c r="BQ1181" s="57"/>
      <c r="BR1181" s="57"/>
      <c r="BS1181" s="57"/>
      <c r="BT1181" s="57"/>
      <c r="BU1181" s="57"/>
      <c r="BV1181" s="57"/>
      <c r="BW1181" s="57"/>
      <c r="BX1181" s="57"/>
      <c r="BY1181" s="57"/>
      <c r="BZ1181" s="57"/>
      <c r="CA1181" s="57"/>
      <c r="CB1181" s="57"/>
      <c r="CC1181" s="57"/>
      <c r="CD1181" s="57"/>
      <c r="CE1181" s="57"/>
      <c r="CF1181" s="57"/>
      <c r="CG1181" s="57"/>
      <c r="CH1181" s="57"/>
      <c r="CI1181" s="57"/>
      <c r="CJ1181" s="57"/>
      <c r="CK1181" s="57"/>
      <c r="CL1181" s="57"/>
      <c r="CM1181" s="57"/>
      <c r="CN1181" s="57"/>
      <c r="CO1181" s="57"/>
      <c r="CP1181" s="57"/>
      <c r="CQ1181" s="57"/>
      <c r="CR1181" s="57"/>
      <c r="CS1181" s="57"/>
      <c r="CT1181" s="57"/>
      <c r="CU1181" s="57"/>
      <c r="CV1181" s="57"/>
      <c r="CW1181" s="57"/>
      <c r="CX1181" s="57"/>
      <c r="CY1181" s="57"/>
      <c r="CZ1181" s="57"/>
      <c r="DA1181" s="57"/>
      <c r="DB1181" s="57"/>
      <c r="DC1181" s="57"/>
      <c r="DD1181" s="57"/>
      <c r="DE1181" s="57"/>
      <c r="DF1181" s="57"/>
      <c r="DG1181" s="57"/>
      <c r="DH1181" s="57"/>
      <c r="DI1181" s="57"/>
      <c r="DJ1181" s="57"/>
      <c r="DK1181" s="57"/>
      <c r="DL1181" s="57"/>
      <c r="DM1181" s="57"/>
      <c r="DN1181" s="57"/>
      <c r="DO1181" s="57"/>
      <c r="DP1181" s="57"/>
      <c r="DQ1181" s="57"/>
      <c r="DR1181" s="57"/>
      <c r="DS1181" s="57"/>
      <c r="DT1181" s="57"/>
      <c r="DU1181" s="57"/>
      <c r="DV1181" s="57"/>
      <c r="DW1181" s="57"/>
      <c r="DX1181" s="57"/>
      <c r="DY1181" s="57"/>
      <c r="DZ1181" s="57"/>
      <c r="EA1181" s="57"/>
      <c r="EB1181" s="57"/>
      <c r="EC1181" s="57"/>
      <c r="ED1181" s="57"/>
      <c r="EE1181" s="57"/>
      <c r="EF1181" s="57"/>
      <c r="EG1181" s="57"/>
      <c r="EH1181" s="57"/>
      <c r="EI1181" s="57"/>
      <c r="EJ1181" s="57"/>
      <c r="EK1181" s="57"/>
      <c r="EL1181" s="57"/>
      <c r="EM1181" s="57"/>
      <c r="EN1181" s="57"/>
      <c r="EO1181" s="57"/>
      <c r="EP1181" s="57"/>
      <c r="EQ1181" s="57"/>
      <c r="ER1181" s="57"/>
      <c r="ES1181" s="57"/>
      <c r="ET1181" s="57"/>
      <c r="EU1181" s="57"/>
      <c r="EV1181" s="57"/>
      <c r="EW1181" s="57"/>
      <c r="EX1181" s="57"/>
      <c r="EY1181" s="57"/>
      <c r="EZ1181" s="57"/>
      <c r="FA1181" s="57"/>
      <c r="FB1181" s="57"/>
      <c r="FC1181" s="57"/>
      <c r="FD1181" s="57"/>
      <c r="FE1181" s="57"/>
      <c r="FF1181" s="57"/>
      <c r="FG1181" s="92"/>
      <c r="FH1181" s="92"/>
      <c r="FI1181" s="92"/>
      <c r="FJ1181" s="92"/>
      <c r="FK1181" s="92"/>
      <c r="FL1181" s="92"/>
      <c r="FM1181" s="92"/>
      <c r="FN1181" s="92"/>
      <c r="FO1181" s="92"/>
    </row>
    <row r="1182" s="58" customFormat="1" ht="15" spans="1:171">
      <c r="A1182" s="85">
        <v>2200124</v>
      </c>
      <c r="B1182" s="106" t="s">
        <v>994</v>
      </c>
      <c r="C1182" s="87">
        <v>0</v>
      </c>
      <c r="D1182" s="87">
        <v>0</v>
      </c>
      <c r="E1182" s="88"/>
      <c r="F1182" s="57"/>
      <c r="G1182" s="57"/>
      <c r="H1182" s="57"/>
      <c r="I1182" s="57"/>
      <c r="J1182" s="57"/>
      <c r="K1182" s="57"/>
      <c r="L1182" s="57"/>
      <c r="M1182" s="57"/>
      <c r="N1182" s="57"/>
      <c r="O1182" s="57"/>
      <c r="P1182" s="57"/>
      <c r="Q1182" s="57"/>
      <c r="R1182" s="57"/>
      <c r="S1182" s="57"/>
      <c r="T1182" s="57"/>
      <c r="U1182" s="57"/>
      <c r="V1182" s="57"/>
      <c r="W1182" s="57"/>
      <c r="X1182" s="57"/>
      <c r="Y1182" s="57"/>
      <c r="Z1182" s="57"/>
      <c r="AA1182" s="57"/>
      <c r="AB1182" s="57"/>
      <c r="AC1182" s="57"/>
      <c r="AD1182" s="57"/>
      <c r="AE1182" s="57"/>
      <c r="AF1182" s="57"/>
      <c r="AG1182" s="57"/>
      <c r="AH1182" s="57"/>
      <c r="AI1182" s="57"/>
      <c r="AJ1182" s="57"/>
      <c r="AK1182" s="57"/>
      <c r="AL1182" s="57"/>
      <c r="AM1182" s="57"/>
      <c r="AN1182" s="57"/>
      <c r="AO1182" s="57"/>
      <c r="AP1182" s="57"/>
      <c r="AQ1182" s="57"/>
      <c r="AR1182" s="57"/>
      <c r="AS1182" s="57"/>
      <c r="AT1182" s="57"/>
      <c r="AU1182" s="57"/>
      <c r="AV1182" s="57"/>
      <c r="AW1182" s="57"/>
      <c r="AX1182" s="57"/>
      <c r="AY1182" s="57"/>
      <c r="AZ1182" s="57"/>
      <c r="BA1182" s="57"/>
      <c r="BB1182" s="57"/>
      <c r="BC1182" s="57"/>
      <c r="BD1182" s="57"/>
      <c r="BE1182" s="57"/>
      <c r="BF1182" s="57"/>
      <c r="BG1182" s="57"/>
      <c r="BH1182" s="57"/>
      <c r="BI1182" s="57"/>
      <c r="BJ1182" s="57"/>
      <c r="BK1182" s="57"/>
      <c r="BL1182" s="57"/>
      <c r="BM1182" s="57"/>
      <c r="BN1182" s="57"/>
      <c r="BO1182" s="57"/>
      <c r="BP1182" s="57"/>
      <c r="BQ1182" s="57"/>
      <c r="BR1182" s="57"/>
      <c r="BS1182" s="57"/>
      <c r="BT1182" s="57"/>
      <c r="BU1182" s="57"/>
      <c r="BV1182" s="57"/>
      <c r="BW1182" s="57"/>
      <c r="BX1182" s="57"/>
      <c r="BY1182" s="57"/>
      <c r="BZ1182" s="57"/>
      <c r="CA1182" s="57"/>
      <c r="CB1182" s="57"/>
      <c r="CC1182" s="57"/>
      <c r="CD1182" s="57"/>
      <c r="CE1182" s="57"/>
      <c r="CF1182" s="57"/>
      <c r="CG1182" s="57"/>
      <c r="CH1182" s="57"/>
      <c r="CI1182" s="57"/>
      <c r="CJ1182" s="57"/>
      <c r="CK1182" s="57"/>
      <c r="CL1182" s="57"/>
      <c r="CM1182" s="57"/>
      <c r="CN1182" s="57"/>
      <c r="CO1182" s="57"/>
      <c r="CP1182" s="57"/>
      <c r="CQ1182" s="57"/>
      <c r="CR1182" s="57"/>
      <c r="CS1182" s="57"/>
      <c r="CT1182" s="57"/>
      <c r="CU1182" s="57"/>
      <c r="CV1182" s="57"/>
      <c r="CW1182" s="57"/>
      <c r="CX1182" s="57"/>
      <c r="CY1182" s="57"/>
      <c r="CZ1182" s="57"/>
      <c r="DA1182" s="57"/>
      <c r="DB1182" s="57"/>
      <c r="DC1182" s="57"/>
      <c r="DD1182" s="57"/>
      <c r="DE1182" s="57"/>
      <c r="DF1182" s="57"/>
      <c r="DG1182" s="57"/>
      <c r="DH1182" s="57"/>
      <c r="DI1182" s="57"/>
      <c r="DJ1182" s="57"/>
      <c r="DK1182" s="57"/>
      <c r="DL1182" s="57"/>
      <c r="DM1182" s="57"/>
      <c r="DN1182" s="57"/>
      <c r="DO1182" s="57"/>
      <c r="DP1182" s="57"/>
      <c r="DQ1182" s="57"/>
      <c r="DR1182" s="57"/>
      <c r="DS1182" s="57"/>
      <c r="DT1182" s="57"/>
      <c r="DU1182" s="57"/>
      <c r="DV1182" s="57"/>
      <c r="DW1182" s="57"/>
      <c r="DX1182" s="57"/>
      <c r="DY1182" s="57"/>
      <c r="DZ1182" s="57"/>
      <c r="EA1182" s="57"/>
      <c r="EB1182" s="57"/>
      <c r="EC1182" s="57"/>
      <c r="ED1182" s="57"/>
      <c r="EE1182" s="57"/>
      <c r="EF1182" s="57"/>
      <c r="EG1182" s="57"/>
      <c r="EH1182" s="57"/>
      <c r="EI1182" s="57"/>
      <c r="EJ1182" s="57"/>
      <c r="EK1182" s="57"/>
      <c r="EL1182" s="57"/>
      <c r="EM1182" s="57"/>
      <c r="EN1182" s="57"/>
      <c r="EO1182" s="57"/>
      <c r="EP1182" s="57"/>
      <c r="EQ1182" s="57"/>
      <c r="ER1182" s="57"/>
      <c r="ES1182" s="57"/>
      <c r="ET1182" s="57"/>
      <c r="EU1182" s="57"/>
      <c r="EV1182" s="57"/>
      <c r="EW1182" s="57"/>
      <c r="EX1182" s="57"/>
      <c r="EY1182" s="57"/>
      <c r="EZ1182" s="57"/>
      <c r="FA1182" s="57"/>
      <c r="FB1182" s="57"/>
      <c r="FC1182" s="57"/>
      <c r="FD1182" s="57"/>
      <c r="FE1182" s="57"/>
      <c r="FF1182" s="57"/>
      <c r="FG1182" s="92"/>
      <c r="FH1182" s="92"/>
      <c r="FI1182" s="92"/>
      <c r="FJ1182" s="92"/>
      <c r="FK1182" s="92"/>
      <c r="FL1182" s="92"/>
      <c r="FM1182" s="92"/>
      <c r="FN1182" s="92"/>
      <c r="FO1182" s="92"/>
    </row>
    <row r="1183" s="58" customFormat="1" ht="15" spans="1:171">
      <c r="A1183" s="85">
        <v>2200125</v>
      </c>
      <c r="B1183" s="106" t="s">
        <v>995</v>
      </c>
      <c r="C1183" s="87">
        <v>0</v>
      </c>
      <c r="D1183" s="87">
        <v>0</v>
      </c>
      <c r="E1183" s="88"/>
      <c r="F1183" s="57"/>
      <c r="G1183" s="57"/>
      <c r="H1183" s="57"/>
      <c r="I1183" s="57"/>
      <c r="J1183" s="57"/>
      <c r="K1183" s="57"/>
      <c r="L1183" s="57"/>
      <c r="M1183" s="57"/>
      <c r="N1183" s="57"/>
      <c r="O1183" s="57"/>
      <c r="P1183" s="57"/>
      <c r="Q1183" s="57"/>
      <c r="R1183" s="57"/>
      <c r="S1183" s="57"/>
      <c r="T1183" s="57"/>
      <c r="U1183" s="57"/>
      <c r="V1183" s="57"/>
      <c r="W1183" s="57"/>
      <c r="X1183" s="57"/>
      <c r="Y1183" s="57"/>
      <c r="Z1183" s="57"/>
      <c r="AA1183" s="57"/>
      <c r="AB1183" s="57"/>
      <c r="AC1183" s="57"/>
      <c r="AD1183" s="57"/>
      <c r="AE1183" s="57"/>
      <c r="AF1183" s="57"/>
      <c r="AG1183" s="57"/>
      <c r="AH1183" s="57"/>
      <c r="AI1183" s="57"/>
      <c r="AJ1183" s="57"/>
      <c r="AK1183" s="57"/>
      <c r="AL1183" s="57"/>
      <c r="AM1183" s="57"/>
      <c r="AN1183" s="57"/>
      <c r="AO1183" s="57"/>
      <c r="AP1183" s="57"/>
      <c r="AQ1183" s="57"/>
      <c r="AR1183" s="57"/>
      <c r="AS1183" s="57"/>
      <c r="AT1183" s="57"/>
      <c r="AU1183" s="57"/>
      <c r="AV1183" s="57"/>
      <c r="AW1183" s="57"/>
      <c r="AX1183" s="57"/>
      <c r="AY1183" s="57"/>
      <c r="AZ1183" s="57"/>
      <c r="BA1183" s="57"/>
      <c r="BB1183" s="57"/>
      <c r="BC1183" s="57"/>
      <c r="BD1183" s="57"/>
      <c r="BE1183" s="57"/>
      <c r="BF1183" s="57"/>
      <c r="BG1183" s="57"/>
      <c r="BH1183" s="57"/>
      <c r="BI1183" s="57"/>
      <c r="BJ1183" s="57"/>
      <c r="BK1183" s="57"/>
      <c r="BL1183" s="57"/>
      <c r="BM1183" s="57"/>
      <c r="BN1183" s="57"/>
      <c r="BO1183" s="57"/>
      <c r="BP1183" s="57"/>
      <c r="BQ1183" s="57"/>
      <c r="BR1183" s="57"/>
      <c r="BS1183" s="57"/>
      <c r="BT1183" s="57"/>
      <c r="BU1183" s="57"/>
      <c r="BV1183" s="57"/>
      <c r="BW1183" s="57"/>
      <c r="BX1183" s="57"/>
      <c r="BY1183" s="57"/>
      <c r="BZ1183" s="57"/>
      <c r="CA1183" s="57"/>
      <c r="CB1183" s="57"/>
      <c r="CC1183" s="57"/>
      <c r="CD1183" s="57"/>
      <c r="CE1183" s="57"/>
      <c r="CF1183" s="57"/>
      <c r="CG1183" s="57"/>
      <c r="CH1183" s="57"/>
      <c r="CI1183" s="57"/>
      <c r="CJ1183" s="57"/>
      <c r="CK1183" s="57"/>
      <c r="CL1183" s="57"/>
      <c r="CM1183" s="57"/>
      <c r="CN1183" s="57"/>
      <c r="CO1183" s="57"/>
      <c r="CP1183" s="57"/>
      <c r="CQ1183" s="57"/>
      <c r="CR1183" s="57"/>
      <c r="CS1183" s="57"/>
      <c r="CT1183" s="57"/>
      <c r="CU1183" s="57"/>
      <c r="CV1183" s="57"/>
      <c r="CW1183" s="57"/>
      <c r="CX1183" s="57"/>
      <c r="CY1183" s="57"/>
      <c r="CZ1183" s="57"/>
      <c r="DA1183" s="57"/>
      <c r="DB1183" s="57"/>
      <c r="DC1183" s="57"/>
      <c r="DD1183" s="57"/>
      <c r="DE1183" s="57"/>
      <c r="DF1183" s="57"/>
      <c r="DG1183" s="57"/>
      <c r="DH1183" s="57"/>
      <c r="DI1183" s="57"/>
      <c r="DJ1183" s="57"/>
      <c r="DK1183" s="57"/>
      <c r="DL1183" s="57"/>
      <c r="DM1183" s="57"/>
      <c r="DN1183" s="57"/>
      <c r="DO1183" s="57"/>
      <c r="DP1183" s="57"/>
      <c r="DQ1183" s="57"/>
      <c r="DR1183" s="57"/>
      <c r="DS1183" s="57"/>
      <c r="DT1183" s="57"/>
      <c r="DU1183" s="57"/>
      <c r="DV1183" s="57"/>
      <c r="DW1183" s="57"/>
      <c r="DX1183" s="57"/>
      <c r="DY1183" s="57"/>
      <c r="DZ1183" s="57"/>
      <c r="EA1183" s="57"/>
      <c r="EB1183" s="57"/>
      <c r="EC1183" s="57"/>
      <c r="ED1183" s="57"/>
      <c r="EE1183" s="57"/>
      <c r="EF1183" s="57"/>
      <c r="EG1183" s="57"/>
      <c r="EH1183" s="57"/>
      <c r="EI1183" s="57"/>
      <c r="EJ1183" s="57"/>
      <c r="EK1183" s="57"/>
      <c r="EL1183" s="57"/>
      <c r="EM1183" s="57"/>
      <c r="EN1183" s="57"/>
      <c r="EO1183" s="57"/>
      <c r="EP1183" s="57"/>
      <c r="EQ1183" s="57"/>
      <c r="ER1183" s="57"/>
      <c r="ES1183" s="57"/>
      <c r="ET1183" s="57"/>
      <c r="EU1183" s="57"/>
      <c r="EV1183" s="57"/>
      <c r="EW1183" s="57"/>
      <c r="EX1183" s="57"/>
      <c r="EY1183" s="57"/>
      <c r="EZ1183" s="57"/>
      <c r="FA1183" s="57"/>
      <c r="FB1183" s="57"/>
      <c r="FC1183" s="57"/>
      <c r="FD1183" s="57"/>
      <c r="FE1183" s="57"/>
      <c r="FF1183" s="57"/>
      <c r="FG1183" s="92"/>
      <c r="FH1183" s="92"/>
      <c r="FI1183" s="92"/>
      <c r="FJ1183" s="92"/>
      <c r="FK1183" s="92"/>
      <c r="FL1183" s="92"/>
      <c r="FM1183" s="92"/>
      <c r="FN1183" s="92"/>
      <c r="FO1183" s="92"/>
    </row>
    <row r="1184" s="58" customFormat="1" ht="15" spans="1:171">
      <c r="A1184" s="85">
        <v>2200126</v>
      </c>
      <c r="B1184" s="106" t="s">
        <v>996</v>
      </c>
      <c r="C1184" s="87">
        <v>0</v>
      </c>
      <c r="D1184" s="87">
        <v>0</v>
      </c>
      <c r="E1184" s="88"/>
      <c r="F1184" s="57"/>
      <c r="G1184" s="57"/>
      <c r="H1184" s="57"/>
      <c r="I1184" s="57"/>
      <c r="J1184" s="57"/>
      <c r="K1184" s="57"/>
      <c r="L1184" s="57"/>
      <c r="M1184" s="57"/>
      <c r="N1184" s="57"/>
      <c r="O1184" s="57"/>
      <c r="P1184" s="57"/>
      <c r="Q1184" s="57"/>
      <c r="R1184" s="57"/>
      <c r="S1184" s="57"/>
      <c r="T1184" s="57"/>
      <c r="U1184" s="57"/>
      <c r="V1184" s="57"/>
      <c r="W1184" s="57"/>
      <c r="X1184" s="57"/>
      <c r="Y1184" s="57"/>
      <c r="Z1184" s="57"/>
      <c r="AA1184" s="57"/>
      <c r="AB1184" s="57"/>
      <c r="AC1184" s="57"/>
      <c r="AD1184" s="57"/>
      <c r="AE1184" s="57"/>
      <c r="AF1184" s="57"/>
      <c r="AG1184" s="57"/>
      <c r="AH1184" s="57"/>
      <c r="AI1184" s="57"/>
      <c r="AJ1184" s="57"/>
      <c r="AK1184" s="57"/>
      <c r="AL1184" s="57"/>
      <c r="AM1184" s="57"/>
      <c r="AN1184" s="57"/>
      <c r="AO1184" s="57"/>
      <c r="AP1184" s="57"/>
      <c r="AQ1184" s="57"/>
      <c r="AR1184" s="57"/>
      <c r="AS1184" s="57"/>
      <c r="AT1184" s="57"/>
      <c r="AU1184" s="57"/>
      <c r="AV1184" s="57"/>
      <c r="AW1184" s="57"/>
      <c r="AX1184" s="57"/>
      <c r="AY1184" s="57"/>
      <c r="AZ1184" s="57"/>
      <c r="BA1184" s="57"/>
      <c r="BB1184" s="57"/>
      <c r="BC1184" s="57"/>
      <c r="BD1184" s="57"/>
      <c r="BE1184" s="57"/>
      <c r="BF1184" s="57"/>
      <c r="BG1184" s="57"/>
      <c r="BH1184" s="57"/>
      <c r="BI1184" s="57"/>
      <c r="BJ1184" s="57"/>
      <c r="BK1184" s="57"/>
      <c r="BL1184" s="57"/>
      <c r="BM1184" s="57"/>
      <c r="BN1184" s="57"/>
      <c r="BO1184" s="57"/>
      <c r="BP1184" s="57"/>
      <c r="BQ1184" s="57"/>
      <c r="BR1184" s="57"/>
      <c r="BS1184" s="57"/>
      <c r="BT1184" s="57"/>
      <c r="BU1184" s="57"/>
      <c r="BV1184" s="57"/>
      <c r="BW1184" s="57"/>
      <c r="BX1184" s="57"/>
      <c r="BY1184" s="57"/>
      <c r="BZ1184" s="57"/>
      <c r="CA1184" s="57"/>
      <c r="CB1184" s="57"/>
      <c r="CC1184" s="57"/>
      <c r="CD1184" s="57"/>
      <c r="CE1184" s="57"/>
      <c r="CF1184" s="57"/>
      <c r="CG1184" s="57"/>
      <c r="CH1184" s="57"/>
      <c r="CI1184" s="57"/>
      <c r="CJ1184" s="57"/>
      <c r="CK1184" s="57"/>
      <c r="CL1184" s="57"/>
      <c r="CM1184" s="57"/>
      <c r="CN1184" s="57"/>
      <c r="CO1184" s="57"/>
      <c r="CP1184" s="57"/>
      <c r="CQ1184" s="57"/>
      <c r="CR1184" s="57"/>
      <c r="CS1184" s="57"/>
      <c r="CT1184" s="57"/>
      <c r="CU1184" s="57"/>
      <c r="CV1184" s="57"/>
      <c r="CW1184" s="57"/>
      <c r="CX1184" s="57"/>
      <c r="CY1184" s="57"/>
      <c r="CZ1184" s="57"/>
      <c r="DA1184" s="57"/>
      <c r="DB1184" s="57"/>
      <c r="DC1184" s="57"/>
      <c r="DD1184" s="57"/>
      <c r="DE1184" s="57"/>
      <c r="DF1184" s="57"/>
      <c r="DG1184" s="57"/>
      <c r="DH1184" s="57"/>
      <c r="DI1184" s="57"/>
      <c r="DJ1184" s="57"/>
      <c r="DK1184" s="57"/>
      <c r="DL1184" s="57"/>
      <c r="DM1184" s="57"/>
      <c r="DN1184" s="57"/>
      <c r="DO1184" s="57"/>
      <c r="DP1184" s="57"/>
      <c r="DQ1184" s="57"/>
      <c r="DR1184" s="57"/>
      <c r="DS1184" s="57"/>
      <c r="DT1184" s="57"/>
      <c r="DU1184" s="57"/>
      <c r="DV1184" s="57"/>
      <c r="DW1184" s="57"/>
      <c r="DX1184" s="57"/>
      <c r="DY1184" s="57"/>
      <c r="DZ1184" s="57"/>
      <c r="EA1184" s="57"/>
      <c r="EB1184" s="57"/>
      <c r="EC1184" s="57"/>
      <c r="ED1184" s="57"/>
      <c r="EE1184" s="57"/>
      <c r="EF1184" s="57"/>
      <c r="EG1184" s="57"/>
      <c r="EH1184" s="57"/>
      <c r="EI1184" s="57"/>
      <c r="EJ1184" s="57"/>
      <c r="EK1184" s="57"/>
      <c r="EL1184" s="57"/>
      <c r="EM1184" s="57"/>
      <c r="EN1184" s="57"/>
      <c r="EO1184" s="57"/>
      <c r="EP1184" s="57"/>
      <c r="EQ1184" s="57"/>
      <c r="ER1184" s="57"/>
      <c r="ES1184" s="57"/>
      <c r="ET1184" s="57"/>
      <c r="EU1184" s="57"/>
      <c r="EV1184" s="57"/>
      <c r="EW1184" s="57"/>
      <c r="EX1184" s="57"/>
      <c r="EY1184" s="57"/>
      <c r="EZ1184" s="57"/>
      <c r="FA1184" s="57"/>
      <c r="FB1184" s="57"/>
      <c r="FC1184" s="57"/>
      <c r="FD1184" s="57"/>
      <c r="FE1184" s="57"/>
      <c r="FF1184" s="57"/>
      <c r="FG1184" s="92"/>
      <c r="FH1184" s="92"/>
      <c r="FI1184" s="92"/>
      <c r="FJ1184" s="92"/>
      <c r="FK1184" s="92"/>
      <c r="FL1184" s="92"/>
      <c r="FM1184" s="92"/>
      <c r="FN1184" s="92"/>
      <c r="FO1184" s="92"/>
    </row>
    <row r="1185" s="58" customFormat="1" ht="15" spans="1:171">
      <c r="A1185" s="85">
        <v>2200127</v>
      </c>
      <c r="B1185" s="106" t="s">
        <v>997</v>
      </c>
      <c r="C1185" s="87">
        <v>0</v>
      </c>
      <c r="D1185" s="87">
        <v>0</v>
      </c>
      <c r="E1185" s="88"/>
      <c r="F1185" s="57"/>
      <c r="G1185" s="57"/>
      <c r="H1185" s="57"/>
      <c r="I1185" s="57"/>
      <c r="J1185" s="57"/>
      <c r="K1185" s="57"/>
      <c r="L1185" s="57"/>
      <c r="M1185" s="57"/>
      <c r="N1185" s="57"/>
      <c r="O1185" s="57"/>
      <c r="P1185" s="57"/>
      <c r="Q1185" s="57"/>
      <c r="R1185" s="57"/>
      <c r="S1185" s="57"/>
      <c r="T1185" s="57"/>
      <c r="U1185" s="57"/>
      <c r="V1185" s="57"/>
      <c r="W1185" s="57"/>
      <c r="X1185" s="57"/>
      <c r="Y1185" s="57"/>
      <c r="Z1185" s="57"/>
      <c r="AA1185" s="57"/>
      <c r="AB1185" s="57"/>
      <c r="AC1185" s="57"/>
      <c r="AD1185" s="57"/>
      <c r="AE1185" s="57"/>
      <c r="AF1185" s="57"/>
      <c r="AG1185" s="57"/>
      <c r="AH1185" s="57"/>
      <c r="AI1185" s="57"/>
      <c r="AJ1185" s="57"/>
      <c r="AK1185" s="57"/>
      <c r="AL1185" s="57"/>
      <c r="AM1185" s="57"/>
      <c r="AN1185" s="57"/>
      <c r="AO1185" s="57"/>
      <c r="AP1185" s="57"/>
      <c r="AQ1185" s="57"/>
      <c r="AR1185" s="57"/>
      <c r="AS1185" s="57"/>
      <c r="AT1185" s="57"/>
      <c r="AU1185" s="57"/>
      <c r="AV1185" s="57"/>
      <c r="AW1185" s="57"/>
      <c r="AX1185" s="57"/>
      <c r="AY1185" s="57"/>
      <c r="AZ1185" s="57"/>
      <c r="BA1185" s="57"/>
      <c r="BB1185" s="57"/>
      <c r="BC1185" s="57"/>
      <c r="BD1185" s="57"/>
      <c r="BE1185" s="57"/>
      <c r="BF1185" s="57"/>
      <c r="BG1185" s="57"/>
      <c r="BH1185" s="57"/>
      <c r="BI1185" s="57"/>
      <c r="BJ1185" s="57"/>
      <c r="BK1185" s="57"/>
      <c r="BL1185" s="57"/>
      <c r="BM1185" s="57"/>
      <c r="BN1185" s="57"/>
      <c r="BO1185" s="57"/>
      <c r="BP1185" s="57"/>
      <c r="BQ1185" s="57"/>
      <c r="BR1185" s="57"/>
      <c r="BS1185" s="57"/>
      <c r="BT1185" s="57"/>
      <c r="BU1185" s="57"/>
      <c r="BV1185" s="57"/>
      <c r="BW1185" s="57"/>
      <c r="BX1185" s="57"/>
      <c r="BY1185" s="57"/>
      <c r="BZ1185" s="57"/>
      <c r="CA1185" s="57"/>
      <c r="CB1185" s="57"/>
      <c r="CC1185" s="57"/>
      <c r="CD1185" s="57"/>
      <c r="CE1185" s="57"/>
      <c r="CF1185" s="57"/>
      <c r="CG1185" s="57"/>
      <c r="CH1185" s="57"/>
      <c r="CI1185" s="57"/>
      <c r="CJ1185" s="57"/>
      <c r="CK1185" s="57"/>
      <c r="CL1185" s="57"/>
      <c r="CM1185" s="57"/>
      <c r="CN1185" s="57"/>
      <c r="CO1185" s="57"/>
      <c r="CP1185" s="57"/>
      <c r="CQ1185" s="57"/>
      <c r="CR1185" s="57"/>
      <c r="CS1185" s="57"/>
      <c r="CT1185" s="57"/>
      <c r="CU1185" s="57"/>
      <c r="CV1185" s="57"/>
      <c r="CW1185" s="57"/>
      <c r="CX1185" s="57"/>
      <c r="CY1185" s="57"/>
      <c r="CZ1185" s="57"/>
      <c r="DA1185" s="57"/>
      <c r="DB1185" s="57"/>
      <c r="DC1185" s="57"/>
      <c r="DD1185" s="57"/>
      <c r="DE1185" s="57"/>
      <c r="DF1185" s="57"/>
      <c r="DG1185" s="57"/>
      <c r="DH1185" s="57"/>
      <c r="DI1185" s="57"/>
      <c r="DJ1185" s="57"/>
      <c r="DK1185" s="57"/>
      <c r="DL1185" s="57"/>
      <c r="DM1185" s="57"/>
      <c r="DN1185" s="57"/>
      <c r="DO1185" s="57"/>
      <c r="DP1185" s="57"/>
      <c r="DQ1185" s="57"/>
      <c r="DR1185" s="57"/>
      <c r="DS1185" s="57"/>
      <c r="DT1185" s="57"/>
      <c r="DU1185" s="57"/>
      <c r="DV1185" s="57"/>
      <c r="DW1185" s="57"/>
      <c r="DX1185" s="57"/>
      <c r="DY1185" s="57"/>
      <c r="DZ1185" s="57"/>
      <c r="EA1185" s="57"/>
      <c r="EB1185" s="57"/>
      <c r="EC1185" s="57"/>
      <c r="ED1185" s="57"/>
      <c r="EE1185" s="57"/>
      <c r="EF1185" s="57"/>
      <c r="EG1185" s="57"/>
      <c r="EH1185" s="57"/>
      <c r="EI1185" s="57"/>
      <c r="EJ1185" s="57"/>
      <c r="EK1185" s="57"/>
      <c r="EL1185" s="57"/>
      <c r="EM1185" s="57"/>
      <c r="EN1185" s="57"/>
      <c r="EO1185" s="57"/>
      <c r="EP1185" s="57"/>
      <c r="EQ1185" s="57"/>
      <c r="ER1185" s="57"/>
      <c r="ES1185" s="57"/>
      <c r="ET1185" s="57"/>
      <c r="EU1185" s="57"/>
      <c r="EV1185" s="57"/>
      <c r="EW1185" s="57"/>
      <c r="EX1185" s="57"/>
      <c r="EY1185" s="57"/>
      <c r="EZ1185" s="57"/>
      <c r="FA1185" s="57"/>
      <c r="FB1185" s="57"/>
      <c r="FC1185" s="57"/>
      <c r="FD1185" s="57"/>
      <c r="FE1185" s="57"/>
      <c r="FF1185" s="57"/>
      <c r="FG1185" s="92"/>
      <c r="FH1185" s="92"/>
      <c r="FI1185" s="92"/>
      <c r="FJ1185" s="92"/>
      <c r="FK1185" s="92"/>
      <c r="FL1185" s="92"/>
      <c r="FM1185" s="92"/>
      <c r="FN1185" s="92"/>
      <c r="FO1185" s="92"/>
    </row>
    <row r="1186" s="58" customFormat="1" ht="15" spans="1:171">
      <c r="A1186" s="85">
        <v>2200128</v>
      </c>
      <c r="B1186" s="106" t="s">
        <v>998</v>
      </c>
      <c r="C1186" s="87">
        <v>0</v>
      </c>
      <c r="D1186" s="87">
        <v>0</v>
      </c>
      <c r="E1186" s="88"/>
      <c r="F1186" s="57"/>
      <c r="G1186" s="57"/>
      <c r="H1186" s="57"/>
      <c r="I1186" s="57"/>
      <c r="J1186" s="57"/>
      <c r="K1186" s="57"/>
      <c r="L1186" s="57"/>
      <c r="M1186" s="57"/>
      <c r="N1186" s="57"/>
      <c r="O1186" s="57"/>
      <c r="P1186" s="57"/>
      <c r="Q1186" s="57"/>
      <c r="R1186" s="57"/>
      <c r="S1186" s="57"/>
      <c r="T1186" s="57"/>
      <c r="U1186" s="57"/>
      <c r="V1186" s="57"/>
      <c r="W1186" s="57"/>
      <c r="X1186" s="57"/>
      <c r="Y1186" s="57"/>
      <c r="Z1186" s="57"/>
      <c r="AA1186" s="57"/>
      <c r="AB1186" s="57"/>
      <c r="AC1186" s="57"/>
      <c r="AD1186" s="57"/>
      <c r="AE1186" s="57"/>
      <c r="AF1186" s="57"/>
      <c r="AG1186" s="57"/>
      <c r="AH1186" s="57"/>
      <c r="AI1186" s="57"/>
      <c r="AJ1186" s="57"/>
      <c r="AK1186" s="57"/>
      <c r="AL1186" s="57"/>
      <c r="AM1186" s="57"/>
      <c r="AN1186" s="57"/>
      <c r="AO1186" s="57"/>
      <c r="AP1186" s="57"/>
      <c r="AQ1186" s="57"/>
      <c r="AR1186" s="57"/>
      <c r="AS1186" s="57"/>
      <c r="AT1186" s="57"/>
      <c r="AU1186" s="57"/>
      <c r="AV1186" s="57"/>
      <c r="AW1186" s="57"/>
      <c r="AX1186" s="57"/>
      <c r="AY1186" s="57"/>
      <c r="AZ1186" s="57"/>
      <c r="BA1186" s="57"/>
      <c r="BB1186" s="57"/>
      <c r="BC1186" s="57"/>
      <c r="BD1186" s="57"/>
      <c r="BE1186" s="57"/>
      <c r="BF1186" s="57"/>
      <c r="BG1186" s="57"/>
      <c r="BH1186" s="57"/>
      <c r="BI1186" s="57"/>
      <c r="BJ1186" s="57"/>
      <c r="BK1186" s="57"/>
      <c r="BL1186" s="57"/>
      <c r="BM1186" s="57"/>
      <c r="BN1186" s="57"/>
      <c r="BO1186" s="57"/>
      <c r="BP1186" s="57"/>
      <c r="BQ1186" s="57"/>
      <c r="BR1186" s="57"/>
      <c r="BS1186" s="57"/>
      <c r="BT1186" s="57"/>
      <c r="BU1186" s="57"/>
      <c r="BV1186" s="57"/>
      <c r="BW1186" s="57"/>
      <c r="BX1186" s="57"/>
      <c r="BY1186" s="57"/>
      <c r="BZ1186" s="57"/>
      <c r="CA1186" s="57"/>
      <c r="CB1186" s="57"/>
      <c r="CC1186" s="57"/>
      <c r="CD1186" s="57"/>
      <c r="CE1186" s="57"/>
      <c r="CF1186" s="57"/>
      <c r="CG1186" s="57"/>
      <c r="CH1186" s="57"/>
      <c r="CI1186" s="57"/>
      <c r="CJ1186" s="57"/>
      <c r="CK1186" s="57"/>
      <c r="CL1186" s="57"/>
      <c r="CM1186" s="57"/>
      <c r="CN1186" s="57"/>
      <c r="CO1186" s="57"/>
      <c r="CP1186" s="57"/>
      <c r="CQ1186" s="57"/>
      <c r="CR1186" s="57"/>
      <c r="CS1186" s="57"/>
      <c r="CT1186" s="57"/>
      <c r="CU1186" s="57"/>
      <c r="CV1186" s="57"/>
      <c r="CW1186" s="57"/>
      <c r="CX1186" s="57"/>
      <c r="CY1186" s="57"/>
      <c r="CZ1186" s="57"/>
      <c r="DA1186" s="57"/>
      <c r="DB1186" s="57"/>
      <c r="DC1186" s="57"/>
      <c r="DD1186" s="57"/>
      <c r="DE1186" s="57"/>
      <c r="DF1186" s="57"/>
      <c r="DG1186" s="57"/>
      <c r="DH1186" s="57"/>
      <c r="DI1186" s="57"/>
      <c r="DJ1186" s="57"/>
      <c r="DK1186" s="57"/>
      <c r="DL1186" s="57"/>
      <c r="DM1186" s="57"/>
      <c r="DN1186" s="57"/>
      <c r="DO1186" s="57"/>
      <c r="DP1186" s="57"/>
      <c r="DQ1186" s="57"/>
      <c r="DR1186" s="57"/>
      <c r="DS1186" s="57"/>
      <c r="DT1186" s="57"/>
      <c r="DU1186" s="57"/>
      <c r="DV1186" s="57"/>
      <c r="DW1186" s="57"/>
      <c r="DX1186" s="57"/>
      <c r="DY1186" s="57"/>
      <c r="DZ1186" s="57"/>
      <c r="EA1186" s="57"/>
      <c r="EB1186" s="57"/>
      <c r="EC1186" s="57"/>
      <c r="ED1186" s="57"/>
      <c r="EE1186" s="57"/>
      <c r="EF1186" s="57"/>
      <c r="EG1186" s="57"/>
      <c r="EH1186" s="57"/>
      <c r="EI1186" s="57"/>
      <c r="EJ1186" s="57"/>
      <c r="EK1186" s="57"/>
      <c r="EL1186" s="57"/>
      <c r="EM1186" s="57"/>
      <c r="EN1186" s="57"/>
      <c r="EO1186" s="57"/>
      <c r="EP1186" s="57"/>
      <c r="EQ1186" s="57"/>
      <c r="ER1186" s="57"/>
      <c r="ES1186" s="57"/>
      <c r="ET1186" s="57"/>
      <c r="EU1186" s="57"/>
      <c r="EV1186" s="57"/>
      <c r="EW1186" s="57"/>
      <c r="EX1186" s="57"/>
      <c r="EY1186" s="57"/>
      <c r="EZ1186" s="57"/>
      <c r="FA1186" s="57"/>
      <c r="FB1186" s="57"/>
      <c r="FC1186" s="57"/>
      <c r="FD1186" s="57"/>
      <c r="FE1186" s="57"/>
      <c r="FF1186" s="57"/>
      <c r="FG1186" s="92"/>
      <c r="FH1186" s="92"/>
      <c r="FI1186" s="92"/>
      <c r="FJ1186" s="92"/>
      <c r="FK1186" s="92"/>
      <c r="FL1186" s="92"/>
      <c r="FM1186" s="92"/>
      <c r="FN1186" s="92"/>
      <c r="FO1186" s="92"/>
    </row>
    <row r="1187" s="58" customFormat="1" ht="15" spans="1:171">
      <c r="A1187" s="85">
        <v>2200129</v>
      </c>
      <c r="B1187" s="106" t="s">
        <v>999</v>
      </c>
      <c r="C1187" s="87">
        <v>0</v>
      </c>
      <c r="D1187" s="87">
        <v>0</v>
      </c>
      <c r="E1187" s="88"/>
      <c r="F1187" s="57"/>
      <c r="G1187" s="57"/>
      <c r="H1187" s="57"/>
      <c r="I1187" s="57"/>
      <c r="J1187" s="57"/>
      <c r="K1187" s="57"/>
      <c r="L1187" s="57"/>
      <c r="M1187" s="57"/>
      <c r="N1187" s="57"/>
      <c r="O1187" s="57"/>
      <c r="P1187" s="57"/>
      <c r="Q1187" s="57"/>
      <c r="R1187" s="57"/>
      <c r="S1187" s="57"/>
      <c r="T1187" s="57"/>
      <c r="U1187" s="57"/>
      <c r="V1187" s="57"/>
      <c r="W1187" s="57"/>
      <c r="X1187" s="57"/>
      <c r="Y1187" s="57"/>
      <c r="Z1187" s="57"/>
      <c r="AA1187" s="57"/>
      <c r="AB1187" s="57"/>
      <c r="AC1187" s="57"/>
      <c r="AD1187" s="57"/>
      <c r="AE1187" s="57"/>
      <c r="AF1187" s="57"/>
      <c r="AG1187" s="57"/>
      <c r="AH1187" s="57"/>
      <c r="AI1187" s="57"/>
      <c r="AJ1187" s="57"/>
      <c r="AK1187" s="57"/>
      <c r="AL1187" s="57"/>
      <c r="AM1187" s="57"/>
      <c r="AN1187" s="57"/>
      <c r="AO1187" s="57"/>
      <c r="AP1187" s="57"/>
      <c r="AQ1187" s="57"/>
      <c r="AR1187" s="57"/>
      <c r="AS1187" s="57"/>
      <c r="AT1187" s="57"/>
      <c r="AU1187" s="57"/>
      <c r="AV1187" s="57"/>
      <c r="AW1187" s="57"/>
      <c r="AX1187" s="57"/>
      <c r="AY1187" s="57"/>
      <c r="AZ1187" s="57"/>
      <c r="BA1187" s="57"/>
      <c r="BB1187" s="57"/>
      <c r="BC1187" s="57"/>
      <c r="BD1187" s="57"/>
      <c r="BE1187" s="57"/>
      <c r="BF1187" s="57"/>
      <c r="BG1187" s="57"/>
      <c r="BH1187" s="57"/>
      <c r="BI1187" s="57"/>
      <c r="BJ1187" s="57"/>
      <c r="BK1187" s="57"/>
      <c r="BL1187" s="57"/>
      <c r="BM1187" s="57"/>
      <c r="BN1187" s="57"/>
      <c r="BO1187" s="57"/>
      <c r="BP1187" s="57"/>
      <c r="BQ1187" s="57"/>
      <c r="BR1187" s="57"/>
      <c r="BS1187" s="57"/>
      <c r="BT1187" s="57"/>
      <c r="BU1187" s="57"/>
      <c r="BV1187" s="57"/>
      <c r="BW1187" s="57"/>
      <c r="BX1187" s="57"/>
      <c r="BY1187" s="57"/>
      <c r="BZ1187" s="57"/>
      <c r="CA1187" s="57"/>
      <c r="CB1187" s="57"/>
      <c r="CC1187" s="57"/>
      <c r="CD1187" s="57"/>
      <c r="CE1187" s="57"/>
      <c r="CF1187" s="57"/>
      <c r="CG1187" s="57"/>
      <c r="CH1187" s="57"/>
      <c r="CI1187" s="57"/>
      <c r="CJ1187" s="57"/>
      <c r="CK1187" s="57"/>
      <c r="CL1187" s="57"/>
      <c r="CM1187" s="57"/>
      <c r="CN1187" s="57"/>
      <c r="CO1187" s="57"/>
      <c r="CP1187" s="57"/>
      <c r="CQ1187" s="57"/>
      <c r="CR1187" s="57"/>
      <c r="CS1187" s="57"/>
      <c r="CT1187" s="57"/>
      <c r="CU1187" s="57"/>
      <c r="CV1187" s="57"/>
      <c r="CW1187" s="57"/>
      <c r="CX1187" s="57"/>
      <c r="CY1187" s="57"/>
      <c r="CZ1187" s="57"/>
      <c r="DA1187" s="57"/>
      <c r="DB1187" s="57"/>
      <c r="DC1187" s="57"/>
      <c r="DD1187" s="57"/>
      <c r="DE1187" s="57"/>
      <c r="DF1187" s="57"/>
      <c r="DG1187" s="57"/>
      <c r="DH1187" s="57"/>
      <c r="DI1187" s="57"/>
      <c r="DJ1187" s="57"/>
      <c r="DK1187" s="57"/>
      <c r="DL1187" s="57"/>
      <c r="DM1187" s="57"/>
      <c r="DN1187" s="57"/>
      <c r="DO1187" s="57"/>
      <c r="DP1187" s="57"/>
      <c r="DQ1187" s="57"/>
      <c r="DR1187" s="57"/>
      <c r="DS1187" s="57"/>
      <c r="DT1187" s="57"/>
      <c r="DU1187" s="57"/>
      <c r="DV1187" s="57"/>
      <c r="DW1187" s="57"/>
      <c r="DX1187" s="57"/>
      <c r="DY1187" s="57"/>
      <c r="DZ1187" s="57"/>
      <c r="EA1187" s="57"/>
      <c r="EB1187" s="57"/>
      <c r="EC1187" s="57"/>
      <c r="ED1187" s="57"/>
      <c r="EE1187" s="57"/>
      <c r="EF1187" s="57"/>
      <c r="EG1187" s="57"/>
      <c r="EH1187" s="57"/>
      <c r="EI1187" s="57"/>
      <c r="EJ1187" s="57"/>
      <c r="EK1187" s="57"/>
      <c r="EL1187" s="57"/>
      <c r="EM1187" s="57"/>
      <c r="EN1187" s="57"/>
      <c r="EO1187" s="57"/>
      <c r="EP1187" s="57"/>
      <c r="EQ1187" s="57"/>
      <c r="ER1187" s="57"/>
      <c r="ES1187" s="57"/>
      <c r="ET1187" s="57"/>
      <c r="EU1187" s="57"/>
      <c r="EV1187" s="57"/>
      <c r="EW1187" s="57"/>
      <c r="EX1187" s="57"/>
      <c r="EY1187" s="57"/>
      <c r="EZ1187" s="57"/>
      <c r="FA1187" s="57"/>
      <c r="FB1187" s="57"/>
      <c r="FC1187" s="57"/>
      <c r="FD1187" s="57"/>
      <c r="FE1187" s="57"/>
      <c r="FF1187" s="57"/>
      <c r="FG1187" s="92"/>
      <c r="FH1187" s="92"/>
      <c r="FI1187" s="92"/>
      <c r="FJ1187" s="92"/>
      <c r="FK1187" s="92"/>
      <c r="FL1187" s="92"/>
      <c r="FM1187" s="92"/>
      <c r="FN1187" s="92"/>
      <c r="FO1187" s="92"/>
    </row>
    <row r="1188" s="58" customFormat="1" ht="15" spans="1:171">
      <c r="A1188" s="85">
        <v>2200150</v>
      </c>
      <c r="B1188" s="106" t="s">
        <v>160</v>
      </c>
      <c r="C1188" s="87">
        <v>362</v>
      </c>
      <c r="D1188" s="87">
        <v>296</v>
      </c>
      <c r="E1188" s="88">
        <f t="shared" ref="E1188:E1192" si="86">SUM(D1188/C1188)</f>
        <v>0.81767955801105</v>
      </c>
      <c r="F1188" s="57"/>
      <c r="G1188" s="57"/>
      <c r="H1188" s="57"/>
      <c r="I1188" s="57"/>
      <c r="J1188" s="57"/>
      <c r="K1188" s="57"/>
      <c r="L1188" s="57"/>
      <c r="M1188" s="57"/>
      <c r="N1188" s="57"/>
      <c r="O1188" s="57"/>
      <c r="P1188" s="57"/>
      <c r="Q1188" s="57"/>
      <c r="R1188" s="57"/>
      <c r="S1188" s="57"/>
      <c r="T1188" s="57"/>
      <c r="U1188" s="57"/>
      <c r="V1188" s="57"/>
      <c r="W1188" s="57"/>
      <c r="X1188" s="57"/>
      <c r="Y1188" s="57"/>
      <c r="Z1188" s="57"/>
      <c r="AA1188" s="57"/>
      <c r="AB1188" s="57"/>
      <c r="AC1188" s="57"/>
      <c r="AD1188" s="57"/>
      <c r="AE1188" s="57"/>
      <c r="AF1188" s="57"/>
      <c r="AG1188" s="57"/>
      <c r="AH1188" s="57"/>
      <c r="AI1188" s="57"/>
      <c r="AJ1188" s="57"/>
      <c r="AK1188" s="57"/>
      <c r="AL1188" s="57"/>
      <c r="AM1188" s="57"/>
      <c r="AN1188" s="57"/>
      <c r="AO1188" s="57"/>
      <c r="AP1188" s="57"/>
      <c r="AQ1188" s="57"/>
      <c r="AR1188" s="57"/>
      <c r="AS1188" s="57"/>
      <c r="AT1188" s="57"/>
      <c r="AU1188" s="57"/>
      <c r="AV1188" s="57"/>
      <c r="AW1188" s="57"/>
      <c r="AX1188" s="57"/>
      <c r="AY1188" s="57"/>
      <c r="AZ1188" s="57"/>
      <c r="BA1188" s="57"/>
      <c r="BB1188" s="57"/>
      <c r="BC1188" s="57"/>
      <c r="BD1188" s="57"/>
      <c r="BE1188" s="57"/>
      <c r="BF1188" s="57"/>
      <c r="BG1188" s="57"/>
      <c r="BH1188" s="57"/>
      <c r="BI1188" s="57"/>
      <c r="BJ1188" s="57"/>
      <c r="BK1188" s="57"/>
      <c r="BL1188" s="57"/>
      <c r="BM1188" s="57"/>
      <c r="BN1188" s="57"/>
      <c r="BO1188" s="57"/>
      <c r="BP1188" s="57"/>
      <c r="BQ1188" s="57"/>
      <c r="BR1188" s="57"/>
      <c r="BS1188" s="57"/>
      <c r="BT1188" s="57"/>
      <c r="BU1188" s="57"/>
      <c r="BV1188" s="57"/>
      <c r="BW1188" s="57"/>
      <c r="BX1188" s="57"/>
      <c r="BY1188" s="57"/>
      <c r="BZ1188" s="57"/>
      <c r="CA1188" s="57"/>
      <c r="CB1188" s="57"/>
      <c r="CC1188" s="57"/>
      <c r="CD1188" s="57"/>
      <c r="CE1188" s="57"/>
      <c r="CF1188" s="57"/>
      <c r="CG1188" s="57"/>
      <c r="CH1188" s="57"/>
      <c r="CI1188" s="57"/>
      <c r="CJ1188" s="57"/>
      <c r="CK1188" s="57"/>
      <c r="CL1188" s="57"/>
      <c r="CM1188" s="57"/>
      <c r="CN1188" s="57"/>
      <c r="CO1188" s="57"/>
      <c r="CP1188" s="57"/>
      <c r="CQ1188" s="57"/>
      <c r="CR1188" s="57"/>
      <c r="CS1188" s="57"/>
      <c r="CT1188" s="57"/>
      <c r="CU1188" s="57"/>
      <c r="CV1188" s="57"/>
      <c r="CW1188" s="57"/>
      <c r="CX1188" s="57"/>
      <c r="CY1188" s="57"/>
      <c r="CZ1188" s="57"/>
      <c r="DA1188" s="57"/>
      <c r="DB1188" s="57"/>
      <c r="DC1188" s="57"/>
      <c r="DD1188" s="57"/>
      <c r="DE1188" s="57"/>
      <c r="DF1188" s="57"/>
      <c r="DG1188" s="57"/>
      <c r="DH1188" s="57"/>
      <c r="DI1188" s="57"/>
      <c r="DJ1188" s="57"/>
      <c r="DK1188" s="57"/>
      <c r="DL1188" s="57"/>
      <c r="DM1188" s="57"/>
      <c r="DN1188" s="57"/>
      <c r="DO1188" s="57"/>
      <c r="DP1188" s="57"/>
      <c r="DQ1188" s="57"/>
      <c r="DR1188" s="57"/>
      <c r="DS1188" s="57"/>
      <c r="DT1188" s="57"/>
      <c r="DU1188" s="57"/>
      <c r="DV1188" s="57"/>
      <c r="DW1188" s="57"/>
      <c r="DX1188" s="57"/>
      <c r="DY1188" s="57"/>
      <c r="DZ1188" s="57"/>
      <c r="EA1188" s="57"/>
      <c r="EB1188" s="57"/>
      <c r="EC1188" s="57"/>
      <c r="ED1188" s="57"/>
      <c r="EE1188" s="57"/>
      <c r="EF1188" s="57"/>
      <c r="EG1188" s="57"/>
      <c r="EH1188" s="57"/>
      <c r="EI1188" s="57"/>
      <c r="EJ1188" s="57"/>
      <c r="EK1188" s="57"/>
      <c r="EL1188" s="57"/>
      <c r="EM1188" s="57"/>
      <c r="EN1188" s="57"/>
      <c r="EO1188" s="57"/>
      <c r="EP1188" s="57"/>
      <c r="EQ1188" s="57"/>
      <c r="ER1188" s="57"/>
      <c r="ES1188" s="57"/>
      <c r="ET1188" s="57"/>
      <c r="EU1188" s="57"/>
      <c r="EV1188" s="57"/>
      <c r="EW1188" s="57"/>
      <c r="EX1188" s="57"/>
      <c r="EY1188" s="57"/>
      <c r="EZ1188" s="57"/>
      <c r="FA1188" s="57"/>
      <c r="FB1188" s="57"/>
      <c r="FC1188" s="57"/>
      <c r="FD1188" s="57"/>
      <c r="FE1188" s="57"/>
      <c r="FF1188" s="57"/>
      <c r="FG1188" s="92"/>
      <c r="FH1188" s="92"/>
      <c r="FI1188" s="92"/>
      <c r="FJ1188" s="92"/>
      <c r="FK1188" s="92"/>
      <c r="FL1188" s="92"/>
      <c r="FM1188" s="92"/>
      <c r="FN1188" s="92"/>
      <c r="FO1188" s="92"/>
    </row>
    <row r="1189" s="58" customFormat="1" ht="15" spans="1:171">
      <c r="A1189" s="85">
        <v>2200199</v>
      </c>
      <c r="B1189" s="106" t="s">
        <v>1000</v>
      </c>
      <c r="C1189" s="87">
        <v>475</v>
      </c>
      <c r="D1189" s="87">
        <v>999</v>
      </c>
      <c r="E1189" s="88">
        <f t="shared" si="86"/>
        <v>2.10315789473684</v>
      </c>
      <c r="F1189" s="57"/>
      <c r="G1189" s="57"/>
      <c r="H1189" s="57"/>
      <c r="I1189" s="57"/>
      <c r="J1189" s="57"/>
      <c r="K1189" s="57"/>
      <c r="L1189" s="57"/>
      <c r="M1189" s="57"/>
      <c r="N1189" s="57"/>
      <c r="O1189" s="57"/>
      <c r="P1189" s="57"/>
      <c r="Q1189" s="57"/>
      <c r="R1189" s="57"/>
      <c r="S1189" s="57"/>
      <c r="T1189" s="57"/>
      <c r="U1189" s="57"/>
      <c r="V1189" s="57"/>
      <c r="W1189" s="57"/>
      <c r="X1189" s="57"/>
      <c r="Y1189" s="57"/>
      <c r="Z1189" s="57"/>
      <c r="AA1189" s="57"/>
      <c r="AB1189" s="57"/>
      <c r="AC1189" s="57"/>
      <c r="AD1189" s="57"/>
      <c r="AE1189" s="57"/>
      <c r="AF1189" s="57"/>
      <c r="AG1189" s="57"/>
      <c r="AH1189" s="57"/>
      <c r="AI1189" s="57"/>
      <c r="AJ1189" s="57"/>
      <c r="AK1189" s="57"/>
      <c r="AL1189" s="57"/>
      <c r="AM1189" s="57"/>
      <c r="AN1189" s="57"/>
      <c r="AO1189" s="57"/>
      <c r="AP1189" s="57"/>
      <c r="AQ1189" s="57"/>
      <c r="AR1189" s="57"/>
      <c r="AS1189" s="57"/>
      <c r="AT1189" s="57"/>
      <c r="AU1189" s="57"/>
      <c r="AV1189" s="57"/>
      <c r="AW1189" s="57"/>
      <c r="AX1189" s="57"/>
      <c r="AY1189" s="57"/>
      <c r="AZ1189" s="57"/>
      <c r="BA1189" s="57"/>
      <c r="BB1189" s="57"/>
      <c r="BC1189" s="57"/>
      <c r="BD1189" s="57"/>
      <c r="BE1189" s="57"/>
      <c r="BF1189" s="57"/>
      <c r="BG1189" s="57"/>
      <c r="BH1189" s="57"/>
      <c r="BI1189" s="57"/>
      <c r="BJ1189" s="57"/>
      <c r="BK1189" s="57"/>
      <c r="BL1189" s="57"/>
      <c r="BM1189" s="57"/>
      <c r="BN1189" s="57"/>
      <c r="BO1189" s="57"/>
      <c r="BP1189" s="57"/>
      <c r="BQ1189" s="57"/>
      <c r="BR1189" s="57"/>
      <c r="BS1189" s="57"/>
      <c r="BT1189" s="57"/>
      <c r="BU1189" s="57"/>
      <c r="BV1189" s="57"/>
      <c r="BW1189" s="57"/>
      <c r="BX1189" s="57"/>
      <c r="BY1189" s="57"/>
      <c r="BZ1189" s="57"/>
      <c r="CA1189" s="57"/>
      <c r="CB1189" s="57"/>
      <c r="CC1189" s="57"/>
      <c r="CD1189" s="57"/>
      <c r="CE1189" s="57"/>
      <c r="CF1189" s="57"/>
      <c r="CG1189" s="57"/>
      <c r="CH1189" s="57"/>
      <c r="CI1189" s="57"/>
      <c r="CJ1189" s="57"/>
      <c r="CK1189" s="57"/>
      <c r="CL1189" s="57"/>
      <c r="CM1189" s="57"/>
      <c r="CN1189" s="57"/>
      <c r="CO1189" s="57"/>
      <c r="CP1189" s="57"/>
      <c r="CQ1189" s="57"/>
      <c r="CR1189" s="57"/>
      <c r="CS1189" s="57"/>
      <c r="CT1189" s="57"/>
      <c r="CU1189" s="57"/>
      <c r="CV1189" s="57"/>
      <c r="CW1189" s="57"/>
      <c r="CX1189" s="57"/>
      <c r="CY1189" s="57"/>
      <c r="CZ1189" s="57"/>
      <c r="DA1189" s="57"/>
      <c r="DB1189" s="57"/>
      <c r="DC1189" s="57"/>
      <c r="DD1189" s="57"/>
      <c r="DE1189" s="57"/>
      <c r="DF1189" s="57"/>
      <c r="DG1189" s="57"/>
      <c r="DH1189" s="57"/>
      <c r="DI1189" s="57"/>
      <c r="DJ1189" s="57"/>
      <c r="DK1189" s="57"/>
      <c r="DL1189" s="57"/>
      <c r="DM1189" s="57"/>
      <c r="DN1189" s="57"/>
      <c r="DO1189" s="57"/>
      <c r="DP1189" s="57"/>
      <c r="DQ1189" s="57"/>
      <c r="DR1189" s="57"/>
      <c r="DS1189" s="57"/>
      <c r="DT1189" s="57"/>
      <c r="DU1189" s="57"/>
      <c r="DV1189" s="57"/>
      <c r="DW1189" s="57"/>
      <c r="DX1189" s="57"/>
      <c r="DY1189" s="57"/>
      <c r="DZ1189" s="57"/>
      <c r="EA1189" s="57"/>
      <c r="EB1189" s="57"/>
      <c r="EC1189" s="57"/>
      <c r="ED1189" s="57"/>
      <c r="EE1189" s="57"/>
      <c r="EF1189" s="57"/>
      <c r="EG1189" s="57"/>
      <c r="EH1189" s="57"/>
      <c r="EI1189" s="57"/>
      <c r="EJ1189" s="57"/>
      <c r="EK1189" s="57"/>
      <c r="EL1189" s="57"/>
      <c r="EM1189" s="57"/>
      <c r="EN1189" s="57"/>
      <c r="EO1189" s="57"/>
      <c r="EP1189" s="57"/>
      <c r="EQ1189" s="57"/>
      <c r="ER1189" s="57"/>
      <c r="ES1189" s="57"/>
      <c r="ET1189" s="57"/>
      <c r="EU1189" s="57"/>
      <c r="EV1189" s="57"/>
      <c r="EW1189" s="57"/>
      <c r="EX1189" s="57"/>
      <c r="EY1189" s="57"/>
      <c r="EZ1189" s="57"/>
      <c r="FA1189" s="57"/>
      <c r="FB1189" s="57"/>
      <c r="FC1189" s="57"/>
      <c r="FD1189" s="57"/>
      <c r="FE1189" s="57"/>
      <c r="FF1189" s="57"/>
      <c r="FG1189" s="92"/>
      <c r="FH1189" s="92"/>
      <c r="FI1189" s="92"/>
      <c r="FJ1189" s="92"/>
      <c r="FK1189" s="92"/>
      <c r="FL1189" s="92"/>
      <c r="FM1189" s="92"/>
      <c r="FN1189" s="92"/>
      <c r="FO1189" s="92"/>
    </row>
    <row r="1190" s="58" customFormat="1" ht="15" spans="1:171">
      <c r="A1190" s="81">
        <v>22005</v>
      </c>
      <c r="B1190" s="82" t="s">
        <v>1001</v>
      </c>
      <c r="C1190" s="83">
        <f>SUM(C1191:C1204)</f>
        <v>123</v>
      </c>
      <c r="D1190" s="83">
        <f>SUM(D1191:D1204)</f>
        <v>110</v>
      </c>
      <c r="E1190" s="84">
        <f t="shared" si="86"/>
        <v>0.894308943089431</v>
      </c>
      <c r="F1190" s="57"/>
      <c r="G1190" s="57"/>
      <c r="H1190" s="57"/>
      <c r="I1190" s="57"/>
      <c r="J1190" s="57"/>
      <c r="K1190" s="57"/>
      <c r="L1190" s="57"/>
      <c r="M1190" s="57"/>
      <c r="N1190" s="57"/>
      <c r="O1190" s="57"/>
      <c r="P1190" s="57"/>
      <c r="Q1190" s="57"/>
      <c r="R1190" s="57"/>
      <c r="S1190" s="57"/>
      <c r="T1190" s="57"/>
      <c r="U1190" s="57"/>
      <c r="V1190" s="57"/>
      <c r="W1190" s="57"/>
      <c r="X1190" s="57"/>
      <c r="Y1190" s="57"/>
      <c r="Z1190" s="57"/>
      <c r="AA1190" s="57"/>
      <c r="AB1190" s="57"/>
      <c r="AC1190" s="57"/>
      <c r="AD1190" s="57"/>
      <c r="AE1190" s="57"/>
      <c r="AF1190" s="57"/>
      <c r="AG1190" s="57"/>
      <c r="AH1190" s="57"/>
      <c r="AI1190" s="57"/>
      <c r="AJ1190" s="57"/>
      <c r="AK1190" s="57"/>
      <c r="AL1190" s="57"/>
      <c r="AM1190" s="57"/>
      <c r="AN1190" s="57"/>
      <c r="AO1190" s="57"/>
      <c r="AP1190" s="57"/>
      <c r="AQ1190" s="57"/>
      <c r="AR1190" s="57"/>
      <c r="AS1190" s="57"/>
      <c r="AT1190" s="57"/>
      <c r="AU1190" s="57"/>
      <c r="AV1190" s="57"/>
      <c r="AW1190" s="57"/>
      <c r="AX1190" s="57"/>
      <c r="AY1190" s="57"/>
      <c r="AZ1190" s="57"/>
      <c r="BA1190" s="57"/>
      <c r="BB1190" s="57"/>
      <c r="BC1190" s="57"/>
      <c r="BD1190" s="57"/>
      <c r="BE1190" s="57"/>
      <c r="BF1190" s="57"/>
      <c r="BG1190" s="57"/>
      <c r="BH1190" s="57"/>
      <c r="BI1190" s="57"/>
      <c r="BJ1190" s="57"/>
      <c r="BK1190" s="57"/>
      <c r="BL1190" s="57"/>
      <c r="BM1190" s="57"/>
      <c r="BN1190" s="57"/>
      <c r="BO1190" s="57"/>
      <c r="BP1190" s="57"/>
      <c r="BQ1190" s="57"/>
      <c r="BR1190" s="57"/>
      <c r="BS1190" s="57"/>
      <c r="BT1190" s="57"/>
      <c r="BU1190" s="57"/>
      <c r="BV1190" s="57"/>
      <c r="BW1190" s="57"/>
      <c r="BX1190" s="57"/>
      <c r="BY1190" s="57"/>
      <c r="BZ1190" s="57"/>
      <c r="CA1190" s="57"/>
      <c r="CB1190" s="57"/>
      <c r="CC1190" s="57"/>
      <c r="CD1190" s="57"/>
      <c r="CE1190" s="57"/>
      <c r="CF1190" s="57"/>
      <c r="CG1190" s="57"/>
      <c r="CH1190" s="57"/>
      <c r="CI1190" s="57"/>
      <c r="CJ1190" s="57"/>
      <c r="CK1190" s="57"/>
      <c r="CL1190" s="57"/>
      <c r="CM1190" s="57"/>
      <c r="CN1190" s="57"/>
      <c r="CO1190" s="57"/>
      <c r="CP1190" s="57"/>
      <c r="CQ1190" s="57"/>
      <c r="CR1190" s="57"/>
      <c r="CS1190" s="57"/>
      <c r="CT1190" s="57"/>
      <c r="CU1190" s="57"/>
      <c r="CV1190" s="57"/>
      <c r="CW1190" s="57"/>
      <c r="CX1190" s="57"/>
      <c r="CY1190" s="57"/>
      <c r="CZ1190" s="57"/>
      <c r="DA1190" s="57"/>
      <c r="DB1190" s="57"/>
      <c r="DC1190" s="57"/>
      <c r="DD1190" s="57"/>
      <c r="DE1190" s="57"/>
      <c r="DF1190" s="57"/>
      <c r="DG1190" s="57"/>
      <c r="DH1190" s="57"/>
      <c r="DI1190" s="57"/>
      <c r="DJ1190" s="57"/>
      <c r="DK1190" s="57"/>
      <c r="DL1190" s="57"/>
      <c r="DM1190" s="57"/>
      <c r="DN1190" s="57"/>
      <c r="DO1190" s="57"/>
      <c r="DP1190" s="57"/>
      <c r="DQ1190" s="57"/>
      <c r="DR1190" s="57"/>
      <c r="DS1190" s="57"/>
      <c r="DT1190" s="57"/>
      <c r="DU1190" s="57"/>
      <c r="DV1190" s="57"/>
      <c r="DW1190" s="57"/>
      <c r="DX1190" s="57"/>
      <c r="DY1190" s="57"/>
      <c r="DZ1190" s="57"/>
      <c r="EA1190" s="57"/>
      <c r="EB1190" s="57"/>
      <c r="EC1190" s="57"/>
      <c r="ED1190" s="57"/>
      <c r="EE1190" s="57"/>
      <c r="EF1190" s="57"/>
      <c r="EG1190" s="57"/>
      <c r="EH1190" s="57"/>
      <c r="EI1190" s="57"/>
      <c r="EJ1190" s="57"/>
      <c r="EK1190" s="57"/>
      <c r="EL1190" s="57"/>
      <c r="EM1190" s="57"/>
      <c r="EN1190" s="57"/>
      <c r="EO1190" s="57"/>
      <c r="EP1190" s="57"/>
      <c r="EQ1190" s="57"/>
      <c r="ER1190" s="57"/>
      <c r="ES1190" s="57"/>
      <c r="ET1190" s="57"/>
      <c r="EU1190" s="57"/>
      <c r="EV1190" s="57"/>
      <c r="EW1190" s="57"/>
      <c r="EX1190" s="57"/>
      <c r="EY1190" s="57"/>
      <c r="EZ1190" s="57"/>
      <c r="FA1190" s="57"/>
      <c r="FB1190" s="57"/>
      <c r="FC1190" s="57"/>
      <c r="FD1190" s="57"/>
      <c r="FE1190" s="57"/>
      <c r="FF1190" s="57"/>
      <c r="FG1190" s="92"/>
      <c r="FH1190" s="92"/>
      <c r="FI1190" s="92"/>
      <c r="FJ1190" s="92"/>
      <c r="FK1190" s="92"/>
      <c r="FL1190" s="92"/>
      <c r="FM1190" s="92"/>
      <c r="FN1190" s="92"/>
      <c r="FO1190" s="92"/>
    </row>
    <row r="1191" s="58" customFormat="1" ht="15" spans="1:171">
      <c r="A1191" s="85">
        <v>2200501</v>
      </c>
      <c r="B1191" s="106" t="s">
        <v>151</v>
      </c>
      <c r="C1191" s="87">
        <v>11</v>
      </c>
      <c r="D1191" s="87">
        <v>30</v>
      </c>
      <c r="E1191" s="88">
        <f t="shared" si="86"/>
        <v>2.72727272727273</v>
      </c>
      <c r="F1191" s="57"/>
      <c r="G1191" s="57"/>
      <c r="H1191" s="57"/>
      <c r="I1191" s="57"/>
      <c r="J1191" s="57"/>
      <c r="K1191" s="57"/>
      <c r="L1191" s="57"/>
      <c r="M1191" s="57"/>
      <c r="N1191" s="57"/>
      <c r="O1191" s="57"/>
      <c r="P1191" s="57"/>
      <c r="Q1191" s="57"/>
      <c r="R1191" s="57"/>
      <c r="S1191" s="57"/>
      <c r="T1191" s="57"/>
      <c r="U1191" s="57"/>
      <c r="V1191" s="57"/>
      <c r="W1191" s="57"/>
      <c r="X1191" s="57"/>
      <c r="Y1191" s="57"/>
      <c r="Z1191" s="57"/>
      <c r="AA1191" s="57"/>
      <c r="AB1191" s="57"/>
      <c r="AC1191" s="57"/>
      <c r="AD1191" s="57"/>
      <c r="AE1191" s="57"/>
      <c r="AF1191" s="57"/>
      <c r="AG1191" s="57"/>
      <c r="AH1191" s="57"/>
      <c r="AI1191" s="57"/>
      <c r="AJ1191" s="57"/>
      <c r="AK1191" s="57"/>
      <c r="AL1191" s="57"/>
      <c r="AM1191" s="57"/>
      <c r="AN1191" s="57"/>
      <c r="AO1191" s="57"/>
      <c r="AP1191" s="57"/>
      <c r="AQ1191" s="57"/>
      <c r="AR1191" s="57"/>
      <c r="AS1191" s="57"/>
      <c r="AT1191" s="57"/>
      <c r="AU1191" s="57"/>
      <c r="AV1191" s="57"/>
      <c r="AW1191" s="57"/>
      <c r="AX1191" s="57"/>
      <c r="AY1191" s="57"/>
      <c r="AZ1191" s="57"/>
      <c r="BA1191" s="57"/>
      <c r="BB1191" s="57"/>
      <c r="BC1191" s="57"/>
      <c r="BD1191" s="57"/>
      <c r="BE1191" s="57"/>
      <c r="BF1191" s="57"/>
      <c r="BG1191" s="57"/>
      <c r="BH1191" s="57"/>
      <c r="BI1191" s="57"/>
      <c r="BJ1191" s="57"/>
      <c r="BK1191" s="57"/>
      <c r="BL1191" s="57"/>
      <c r="BM1191" s="57"/>
      <c r="BN1191" s="57"/>
      <c r="BO1191" s="57"/>
      <c r="BP1191" s="57"/>
      <c r="BQ1191" s="57"/>
      <c r="BR1191" s="57"/>
      <c r="BS1191" s="57"/>
      <c r="BT1191" s="57"/>
      <c r="BU1191" s="57"/>
      <c r="BV1191" s="57"/>
      <c r="BW1191" s="57"/>
      <c r="BX1191" s="57"/>
      <c r="BY1191" s="57"/>
      <c r="BZ1191" s="57"/>
      <c r="CA1191" s="57"/>
      <c r="CB1191" s="57"/>
      <c r="CC1191" s="57"/>
      <c r="CD1191" s="57"/>
      <c r="CE1191" s="57"/>
      <c r="CF1191" s="57"/>
      <c r="CG1191" s="57"/>
      <c r="CH1191" s="57"/>
      <c r="CI1191" s="57"/>
      <c r="CJ1191" s="57"/>
      <c r="CK1191" s="57"/>
      <c r="CL1191" s="57"/>
      <c r="CM1191" s="57"/>
      <c r="CN1191" s="57"/>
      <c r="CO1191" s="57"/>
      <c r="CP1191" s="57"/>
      <c r="CQ1191" s="57"/>
      <c r="CR1191" s="57"/>
      <c r="CS1191" s="57"/>
      <c r="CT1191" s="57"/>
      <c r="CU1191" s="57"/>
      <c r="CV1191" s="57"/>
      <c r="CW1191" s="57"/>
      <c r="CX1191" s="57"/>
      <c r="CY1191" s="57"/>
      <c r="CZ1191" s="57"/>
      <c r="DA1191" s="57"/>
      <c r="DB1191" s="57"/>
      <c r="DC1191" s="57"/>
      <c r="DD1191" s="57"/>
      <c r="DE1191" s="57"/>
      <c r="DF1191" s="57"/>
      <c r="DG1191" s="57"/>
      <c r="DH1191" s="57"/>
      <c r="DI1191" s="57"/>
      <c r="DJ1191" s="57"/>
      <c r="DK1191" s="57"/>
      <c r="DL1191" s="57"/>
      <c r="DM1191" s="57"/>
      <c r="DN1191" s="57"/>
      <c r="DO1191" s="57"/>
      <c r="DP1191" s="57"/>
      <c r="DQ1191" s="57"/>
      <c r="DR1191" s="57"/>
      <c r="DS1191" s="57"/>
      <c r="DT1191" s="57"/>
      <c r="DU1191" s="57"/>
      <c r="DV1191" s="57"/>
      <c r="DW1191" s="57"/>
      <c r="DX1191" s="57"/>
      <c r="DY1191" s="57"/>
      <c r="DZ1191" s="57"/>
      <c r="EA1191" s="57"/>
      <c r="EB1191" s="57"/>
      <c r="EC1191" s="57"/>
      <c r="ED1191" s="57"/>
      <c r="EE1191" s="57"/>
      <c r="EF1191" s="57"/>
      <c r="EG1191" s="57"/>
      <c r="EH1191" s="57"/>
      <c r="EI1191" s="57"/>
      <c r="EJ1191" s="57"/>
      <c r="EK1191" s="57"/>
      <c r="EL1191" s="57"/>
      <c r="EM1191" s="57"/>
      <c r="EN1191" s="57"/>
      <c r="EO1191" s="57"/>
      <c r="EP1191" s="57"/>
      <c r="EQ1191" s="57"/>
      <c r="ER1191" s="57"/>
      <c r="ES1191" s="57"/>
      <c r="ET1191" s="57"/>
      <c r="EU1191" s="57"/>
      <c r="EV1191" s="57"/>
      <c r="EW1191" s="57"/>
      <c r="EX1191" s="57"/>
      <c r="EY1191" s="57"/>
      <c r="EZ1191" s="57"/>
      <c r="FA1191" s="57"/>
      <c r="FB1191" s="57"/>
      <c r="FC1191" s="57"/>
      <c r="FD1191" s="57"/>
      <c r="FE1191" s="57"/>
      <c r="FF1191" s="57"/>
      <c r="FG1191" s="92"/>
      <c r="FH1191" s="92"/>
      <c r="FI1191" s="92"/>
      <c r="FJ1191" s="92"/>
      <c r="FK1191" s="92"/>
      <c r="FL1191" s="92"/>
      <c r="FM1191" s="92"/>
      <c r="FN1191" s="92"/>
      <c r="FO1191" s="92"/>
    </row>
    <row r="1192" s="58" customFormat="1" ht="15" spans="1:171">
      <c r="A1192" s="85">
        <v>2200502</v>
      </c>
      <c r="B1192" s="106" t="s">
        <v>152</v>
      </c>
      <c r="C1192" s="87">
        <v>68</v>
      </c>
      <c r="D1192" s="87">
        <v>40</v>
      </c>
      <c r="E1192" s="88">
        <f t="shared" si="86"/>
        <v>0.588235294117647</v>
      </c>
      <c r="F1192" s="57"/>
      <c r="G1192" s="57"/>
      <c r="H1192" s="57"/>
      <c r="I1192" s="57"/>
      <c r="J1192" s="57"/>
      <c r="K1192" s="57"/>
      <c r="L1192" s="57"/>
      <c r="M1192" s="57"/>
      <c r="N1192" s="57"/>
      <c r="O1192" s="57"/>
      <c r="P1192" s="57"/>
      <c r="Q1192" s="57"/>
      <c r="R1192" s="57"/>
      <c r="S1192" s="57"/>
      <c r="T1192" s="57"/>
      <c r="U1192" s="57"/>
      <c r="V1192" s="57"/>
      <c r="W1192" s="57"/>
      <c r="X1192" s="57"/>
      <c r="Y1192" s="57"/>
      <c r="Z1192" s="57"/>
      <c r="AA1192" s="57"/>
      <c r="AB1192" s="57"/>
      <c r="AC1192" s="57"/>
      <c r="AD1192" s="57"/>
      <c r="AE1192" s="57"/>
      <c r="AF1192" s="57"/>
      <c r="AG1192" s="57"/>
      <c r="AH1192" s="57"/>
      <c r="AI1192" s="57"/>
      <c r="AJ1192" s="57"/>
      <c r="AK1192" s="57"/>
      <c r="AL1192" s="57"/>
      <c r="AM1192" s="57"/>
      <c r="AN1192" s="57"/>
      <c r="AO1192" s="57"/>
      <c r="AP1192" s="57"/>
      <c r="AQ1192" s="57"/>
      <c r="AR1192" s="57"/>
      <c r="AS1192" s="57"/>
      <c r="AT1192" s="57"/>
      <c r="AU1192" s="57"/>
      <c r="AV1192" s="57"/>
      <c r="AW1192" s="57"/>
      <c r="AX1192" s="57"/>
      <c r="AY1192" s="57"/>
      <c r="AZ1192" s="57"/>
      <c r="BA1192" s="57"/>
      <c r="BB1192" s="57"/>
      <c r="BC1192" s="57"/>
      <c r="BD1192" s="57"/>
      <c r="BE1192" s="57"/>
      <c r="BF1192" s="57"/>
      <c r="BG1192" s="57"/>
      <c r="BH1192" s="57"/>
      <c r="BI1192" s="57"/>
      <c r="BJ1192" s="57"/>
      <c r="BK1192" s="57"/>
      <c r="BL1192" s="57"/>
      <c r="BM1192" s="57"/>
      <c r="BN1192" s="57"/>
      <c r="BO1192" s="57"/>
      <c r="BP1192" s="57"/>
      <c r="BQ1192" s="57"/>
      <c r="BR1192" s="57"/>
      <c r="BS1192" s="57"/>
      <c r="BT1192" s="57"/>
      <c r="BU1192" s="57"/>
      <c r="BV1192" s="57"/>
      <c r="BW1192" s="57"/>
      <c r="BX1192" s="57"/>
      <c r="BY1192" s="57"/>
      <c r="BZ1192" s="57"/>
      <c r="CA1192" s="57"/>
      <c r="CB1192" s="57"/>
      <c r="CC1192" s="57"/>
      <c r="CD1192" s="57"/>
      <c r="CE1192" s="57"/>
      <c r="CF1192" s="57"/>
      <c r="CG1192" s="57"/>
      <c r="CH1192" s="57"/>
      <c r="CI1192" s="57"/>
      <c r="CJ1192" s="57"/>
      <c r="CK1192" s="57"/>
      <c r="CL1192" s="57"/>
      <c r="CM1192" s="57"/>
      <c r="CN1192" s="57"/>
      <c r="CO1192" s="57"/>
      <c r="CP1192" s="57"/>
      <c r="CQ1192" s="57"/>
      <c r="CR1192" s="57"/>
      <c r="CS1192" s="57"/>
      <c r="CT1192" s="57"/>
      <c r="CU1192" s="57"/>
      <c r="CV1192" s="57"/>
      <c r="CW1192" s="57"/>
      <c r="CX1192" s="57"/>
      <c r="CY1192" s="57"/>
      <c r="CZ1192" s="57"/>
      <c r="DA1192" s="57"/>
      <c r="DB1192" s="57"/>
      <c r="DC1192" s="57"/>
      <c r="DD1192" s="57"/>
      <c r="DE1192" s="57"/>
      <c r="DF1192" s="57"/>
      <c r="DG1192" s="57"/>
      <c r="DH1192" s="57"/>
      <c r="DI1192" s="57"/>
      <c r="DJ1192" s="57"/>
      <c r="DK1192" s="57"/>
      <c r="DL1192" s="57"/>
      <c r="DM1192" s="57"/>
      <c r="DN1192" s="57"/>
      <c r="DO1192" s="57"/>
      <c r="DP1192" s="57"/>
      <c r="DQ1192" s="57"/>
      <c r="DR1192" s="57"/>
      <c r="DS1192" s="57"/>
      <c r="DT1192" s="57"/>
      <c r="DU1192" s="57"/>
      <c r="DV1192" s="57"/>
      <c r="DW1192" s="57"/>
      <c r="DX1192" s="57"/>
      <c r="DY1192" s="57"/>
      <c r="DZ1192" s="57"/>
      <c r="EA1192" s="57"/>
      <c r="EB1192" s="57"/>
      <c r="EC1192" s="57"/>
      <c r="ED1192" s="57"/>
      <c r="EE1192" s="57"/>
      <c r="EF1192" s="57"/>
      <c r="EG1192" s="57"/>
      <c r="EH1192" s="57"/>
      <c r="EI1192" s="57"/>
      <c r="EJ1192" s="57"/>
      <c r="EK1192" s="57"/>
      <c r="EL1192" s="57"/>
      <c r="EM1192" s="57"/>
      <c r="EN1192" s="57"/>
      <c r="EO1192" s="57"/>
      <c r="EP1192" s="57"/>
      <c r="EQ1192" s="57"/>
      <c r="ER1192" s="57"/>
      <c r="ES1192" s="57"/>
      <c r="ET1192" s="57"/>
      <c r="EU1192" s="57"/>
      <c r="EV1192" s="57"/>
      <c r="EW1192" s="57"/>
      <c r="EX1192" s="57"/>
      <c r="EY1192" s="57"/>
      <c r="EZ1192" s="57"/>
      <c r="FA1192" s="57"/>
      <c r="FB1192" s="57"/>
      <c r="FC1192" s="57"/>
      <c r="FD1192" s="57"/>
      <c r="FE1192" s="57"/>
      <c r="FF1192" s="57"/>
      <c r="FG1192" s="92"/>
      <c r="FH1192" s="92"/>
      <c r="FI1192" s="92"/>
      <c r="FJ1192" s="92"/>
      <c r="FK1192" s="92"/>
      <c r="FL1192" s="92"/>
      <c r="FM1192" s="92"/>
      <c r="FN1192" s="92"/>
      <c r="FO1192" s="92"/>
    </row>
    <row r="1193" s="58" customFormat="1" ht="15" spans="1:171">
      <c r="A1193" s="85">
        <v>2200503</v>
      </c>
      <c r="B1193" s="106" t="s">
        <v>153</v>
      </c>
      <c r="C1193" s="87">
        <v>0</v>
      </c>
      <c r="D1193" s="87">
        <v>0</v>
      </c>
      <c r="E1193" s="88"/>
      <c r="F1193" s="57"/>
      <c r="G1193" s="57"/>
      <c r="H1193" s="57"/>
      <c r="I1193" s="57"/>
      <c r="J1193" s="57"/>
      <c r="K1193" s="57"/>
      <c r="L1193" s="57"/>
      <c r="M1193" s="57"/>
      <c r="N1193" s="57"/>
      <c r="O1193" s="57"/>
      <c r="P1193" s="57"/>
      <c r="Q1193" s="57"/>
      <c r="R1193" s="57"/>
      <c r="S1193" s="57"/>
      <c r="T1193" s="57"/>
      <c r="U1193" s="57"/>
      <c r="V1193" s="57"/>
      <c r="W1193" s="57"/>
      <c r="X1193" s="57"/>
      <c r="Y1193" s="57"/>
      <c r="Z1193" s="57"/>
      <c r="AA1193" s="57"/>
      <c r="AB1193" s="57"/>
      <c r="AC1193" s="57"/>
      <c r="AD1193" s="57"/>
      <c r="AE1193" s="57"/>
      <c r="AF1193" s="57"/>
      <c r="AG1193" s="57"/>
      <c r="AH1193" s="57"/>
      <c r="AI1193" s="57"/>
      <c r="AJ1193" s="57"/>
      <c r="AK1193" s="57"/>
      <c r="AL1193" s="57"/>
      <c r="AM1193" s="57"/>
      <c r="AN1193" s="57"/>
      <c r="AO1193" s="57"/>
      <c r="AP1193" s="57"/>
      <c r="AQ1193" s="57"/>
      <c r="AR1193" s="57"/>
      <c r="AS1193" s="57"/>
      <c r="AT1193" s="57"/>
      <c r="AU1193" s="57"/>
      <c r="AV1193" s="57"/>
      <c r="AW1193" s="57"/>
      <c r="AX1193" s="57"/>
      <c r="AY1193" s="57"/>
      <c r="AZ1193" s="57"/>
      <c r="BA1193" s="57"/>
      <c r="BB1193" s="57"/>
      <c r="BC1193" s="57"/>
      <c r="BD1193" s="57"/>
      <c r="BE1193" s="57"/>
      <c r="BF1193" s="57"/>
      <c r="BG1193" s="57"/>
      <c r="BH1193" s="57"/>
      <c r="BI1193" s="57"/>
      <c r="BJ1193" s="57"/>
      <c r="BK1193" s="57"/>
      <c r="BL1193" s="57"/>
      <c r="BM1193" s="57"/>
      <c r="BN1193" s="57"/>
      <c r="BO1193" s="57"/>
      <c r="BP1193" s="57"/>
      <c r="BQ1193" s="57"/>
      <c r="BR1193" s="57"/>
      <c r="BS1193" s="57"/>
      <c r="BT1193" s="57"/>
      <c r="BU1193" s="57"/>
      <c r="BV1193" s="57"/>
      <c r="BW1193" s="57"/>
      <c r="BX1193" s="57"/>
      <c r="BY1193" s="57"/>
      <c r="BZ1193" s="57"/>
      <c r="CA1193" s="57"/>
      <c r="CB1193" s="57"/>
      <c r="CC1193" s="57"/>
      <c r="CD1193" s="57"/>
      <c r="CE1193" s="57"/>
      <c r="CF1193" s="57"/>
      <c r="CG1193" s="57"/>
      <c r="CH1193" s="57"/>
      <c r="CI1193" s="57"/>
      <c r="CJ1193" s="57"/>
      <c r="CK1193" s="57"/>
      <c r="CL1193" s="57"/>
      <c r="CM1193" s="57"/>
      <c r="CN1193" s="57"/>
      <c r="CO1193" s="57"/>
      <c r="CP1193" s="57"/>
      <c r="CQ1193" s="57"/>
      <c r="CR1193" s="57"/>
      <c r="CS1193" s="57"/>
      <c r="CT1193" s="57"/>
      <c r="CU1193" s="57"/>
      <c r="CV1193" s="57"/>
      <c r="CW1193" s="57"/>
      <c r="CX1193" s="57"/>
      <c r="CY1193" s="57"/>
      <c r="CZ1193" s="57"/>
      <c r="DA1193" s="57"/>
      <c r="DB1193" s="57"/>
      <c r="DC1193" s="57"/>
      <c r="DD1193" s="57"/>
      <c r="DE1193" s="57"/>
      <c r="DF1193" s="57"/>
      <c r="DG1193" s="57"/>
      <c r="DH1193" s="57"/>
      <c r="DI1193" s="57"/>
      <c r="DJ1193" s="57"/>
      <c r="DK1193" s="57"/>
      <c r="DL1193" s="57"/>
      <c r="DM1193" s="57"/>
      <c r="DN1193" s="57"/>
      <c r="DO1193" s="57"/>
      <c r="DP1193" s="57"/>
      <c r="DQ1193" s="57"/>
      <c r="DR1193" s="57"/>
      <c r="DS1193" s="57"/>
      <c r="DT1193" s="57"/>
      <c r="DU1193" s="57"/>
      <c r="DV1193" s="57"/>
      <c r="DW1193" s="57"/>
      <c r="DX1193" s="57"/>
      <c r="DY1193" s="57"/>
      <c r="DZ1193" s="57"/>
      <c r="EA1193" s="57"/>
      <c r="EB1193" s="57"/>
      <c r="EC1193" s="57"/>
      <c r="ED1193" s="57"/>
      <c r="EE1193" s="57"/>
      <c r="EF1193" s="57"/>
      <c r="EG1193" s="57"/>
      <c r="EH1193" s="57"/>
      <c r="EI1193" s="57"/>
      <c r="EJ1193" s="57"/>
      <c r="EK1193" s="57"/>
      <c r="EL1193" s="57"/>
      <c r="EM1193" s="57"/>
      <c r="EN1193" s="57"/>
      <c r="EO1193" s="57"/>
      <c r="EP1193" s="57"/>
      <c r="EQ1193" s="57"/>
      <c r="ER1193" s="57"/>
      <c r="ES1193" s="57"/>
      <c r="ET1193" s="57"/>
      <c r="EU1193" s="57"/>
      <c r="EV1193" s="57"/>
      <c r="EW1193" s="57"/>
      <c r="EX1193" s="57"/>
      <c r="EY1193" s="57"/>
      <c r="EZ1193" s="57"/>
      <c r="FA1193" s="57"/>
      <c r="FB1193" s="57"/>
      <c r="FC1193" s="57"/>
      <c r="FD1193" s="57"/>
      <c r="FE1193" s="57"/>
      <c r="FF1193" s="57"/>
      <c r="FG1193" s="92"/>
      <c r="FH1193" s="92"/>
      <c r="FI1193" s="92"/>
      <c r="FJ1193" s="92"/>
      <c r="FK1193" s="92"/>
      <c r="FL1193" s="92"/>
      <c r="FM1193" s="92"/>
      <c r="FN1193" s="92"/>
      <c r="FO1193" s="92"/>
    </row>
    <row r="1194" s="58" customFormat="1" ht="15" spans="1:171">
      <c r="A1194" s="85">
        <v>2200504</v>
      </c>
      <c r="B1194" s="106" t="s">
        <v>1002</v>
      </c>
      <c r="C1194" s="87">
        <v>15</v>
      </c>
      <c r="D1194" s="87">
        <v>15</v>
      </c>
      <c r="E1194" s="88">
        <f>SUM(D1194/C1194)</f>
        <v>1</v>
      </c>
      <c r="F1194" s="57"/>
      <c r="G1194" s="57"/>
      <c r="H1194" s="57"/>
      <c r="I1194" s="57"/>
      <c r="J1194" s="57"/>
      <c r="K1194" s="57"/>
      <c r="L1194" s="57"/>
      <c r="M1194" s="57"/>
      <c r="N1194" s="57"/>
      <c r="O1194" s="57"/>
      <c r="P1194" s="57"/>
      <c r="Q1194" s="57"/>
      <c r="R1194" s="57"/>
      <c r="S1194" s="57"/>
      <c r="T1194" s="57"/>
      <c r="U1194" s="57"/>
      <c r="V1194" s="57"/>
      <c r="W1194" s="57"/>
      <c r="X1194" s="57"/>
      <c r="Y1194" s="57"/>
      <c r="Z1194" s="57"/>
      <c r="AA1194" s="57"/>
      <c r="AB1194" s="57"/>
      <c r="AC1194" s="57"/>
      <c r="AD1194" s="57"/>
      <c r="AE1194" s="57"/>
      <c r="AF1194" s="57"/>
      <c r="AG1194" s="57"/>
      <c r="AH1194" s="57"/>
      <c r="AI1194" s="57"/>
      <c r="AJ1194" s="57"/>
      <c r="AK1194" s="57"/>
      <c r="AL1194" s="57"/>
      <c r="AM1194" s="57"/>
      <c r="AN1194" s="57"/>
      <c r="AO1194" s="57"/>
      <c r="AP1194" s="57"/>
      <c r="AQ1194" s="57"/>
      <c r="AR1194" s="57"/>
      <c r="AS1194" s="57"/>
      <c r="AT1194" s="57"/>
      <c r="AU1194" s="57"/>
      <c r="AV1194" s="57"/>
      <c r="AW1194" s="57"/>
      <c r="AX1194" s="57"/>
      <c r="AY1194" s="57"/>
      <c r="AZ1194" s="57"/>
      <c r="BA1194" s="57"/>
      <c r="BB1194" s="57"/>
      <c r="BC1194" s="57"/>
      <c r="BD1194" s="57"/>
      <c r="BE1194" s="57"/>
      <c r="BF1194" s="57"/>
      <c r="BG1194" s="57"/>
      <c r="BH1194" s="57"/>
      <c r="BI1194" s="57"/>
      <c r="BJ1194" s="57"/>
      <c r="BK1194" s="57"/>
      <c r="BL1194" s="57"/>
      <c r="BM1194" s="57"/>
      <c r="BN1194" s="57"/>
      <c r="BO1194" s="57"/>
      <c r="BP1194" s="57"/>
      <c r="BQ1194" s="57"/>
      <c r="BR1194" s="57"/>
      <c r="BS1194" s="57"/>
      <c r="BT1194" s="57"/>
      <c r="BU1194" s="57"/>
      <c r="BV1194" s="57"/>
      <c r="BW1194" s="57"/>
      <c r="BX1194" s="57"/>
      <c r="BY1194" s="57"/>
      <c r="BZ1194" s="57"/>
      <c r="CA1194" s="57"/>
      <c r="CB1194" s="57"/>
      <c r="CC1194" s="57"/>
      <c r="CD1194" s="57"/>
      <c r="CE1194" s="57"/>
      <c r="CF1194" s="57"/>
      <c r="CG1194" s="57"/>
      <c r="CH1194" s="57"/>
      <c r="CI1194" s="57"/>
      <c r="CJ1194" s="57"/>
      <c r="CK1194" s="57"/>
      <c r="CL1194" s="57"/>
      <c r="CM1194" s="57"/>
      <c r="CN1194" s="57"/>
      <c r="CO1194" s="57"/>
      <c r="CP1194" s="57"/>
      <c r="CQ1194" s="57"/>
      <c r="CR1194" s="57"/>
      <c r="CS1194" s="57"/>
      <c r="CT1194" s="57"/>
      <c r="CU1194" s="57"/>
      <c r="CV1194" s="57"/>
      <c r="CW1194" s="57"/>
      <c r="CX1194" s="57"/>
      <c r="CY1194" s="57"/>
      <c r="CZ1194" s="57"/>
      <c r="DA1194" s="57"/>
      <c r="DB1194" s="57"/>
      <c r="DC1194" s="57"/>
      <c r="DD1194" s="57"/>
      <c r="DE1194" s="57"/>
      <c r="DF1194" s="57"/>
      <c r="DG1194" s="57"/>
      <c r="DH1194" s="57"/>
      <c r="DI1194" s="57"/>
      <c r="DJ1194" s="57"/>
      <c r="DK1194" s="57"/>
      <c r="DL1194" s="57"/>
      <c r="DM1194" s="57"/>
      <c r="DN1194" s="57"/>
      <c r="DO1194" s="57"/>
      <c r="DP1194" s="57"/>
      <c r="DQ1194" s="57"/>
      <c r="DR1194" s="57"/>
      <c r="DS1194" s="57"/>
      <c r="DT1194" s="57"/>
      <c r="DU1194" s="57"/>
      <c r="DV1194" s="57"/>
      <c r="DW1194" s="57"/>
      <c r="DX1194" s="57"/>
      <c r="DY1194" s="57"/>
      <c r="DZ1194" s="57"/>
      <c r="EA1194" s="57"/>
      <c r="EB1194" s="57"/>
      <c r="EC1194" s="57"/>
      <c r="ED1194" s="57"/>
      <c r="EE1194" s="57"/>
      <c r="EF1194" s="57"/>
      <c r="EG1194" s="57"/>
      <c r="EH1194" s="57"/>
      <c r="EI1194" s="57"/>
      <c r="EJ1194" s="57"/>
      <c r="EK1194" s="57"/>
      <c r="EL1194" s="57"/>
      <c r="EM1194" s="57"/>
      <c r="EN1194" s="57"/>
      <c r="EO1194" s="57"/>
      <c r="EP1194" s="57"/>
      <c r="EQ1194" s="57"/>
      <c r="ER1194" s="57"/>
      <c r="ES1194" s="57"/>
      <c r="ET1194" s="57"/>
      <c r="EU1194" s="57"/>
      <c r="EV1194" s="57"/>
      <c r="EW1194" s="57"/>
      <c r="EX1194" s="57"/>
      <c r="EY1194" s="57"/>
      <c r="EZ1194" s="57"/>
      <c r="FA1194" s="57"/>
      <c r="FB1194" s="57"/>
      <c r="FC1194" s="57"/>
      <c r="FD1194" s="57"/>
      <c r="FE1194" s="57"/>
      <c r="FF1194" s="57"/>
      <c r="FG1194" s="92"/>
      <c r="FH1194" s="92"/>
      <c r="FI1194" s="92"/>
      <c r="FJ1194" s="92"/>
      <c r="FK1194" s="92"/>
      <c r="FL1194" s="92"/>
      <c r="FM1194" s="92"/>
      <c r="FN1194" s="92"/>
      <c r="FO1194" s="92"/>
    </row>
    <row r="1195" s="58" customFormat="1" ht="15" spans="1:171">
      <c r="A1195" s="85">
        <v>2200506</v>
      </c>
      <c r="B1195" s="106" t="s">
        <v>1003</v>
      </c>
      <c r="C1195" s="87">
        <v>0</v>
      </c>
      <c r="D1195" s="87">
        <v>0</v>
      </c>
      <c r="E1195" s="88"/>
      <c r="F1195" s="57"/>
      <c r="G1195" s="57"/>
      <c r="H1195" s="57"/>
      <c r="I1195" s="57"/>
      <c r="J1195" s="57"/>
      <c r="K1195" s="57"/>
      <c r="L1195" s="57"/>
      <c r="M1195" s="57"/>
      <c r="N1195" s="57"/>
      <c r="O1195" s="57"/>
      <c r="P1195" s="57"/>
      <c r="Q1195" s="57"/>
      <c r="R1195" s="57"/>
      <c r="S1195" s="57"/>
      <c r="T1195" s="57"/>
      <c r="U1195" s="57"/>
      <c r="V1195" s="57"/>
      <c r="W1195" s="57"/>
      <c r="X1195" s="57"/>
      <c r="Y1195" s="57"/>
      <c r="Z1195" s="57"/>
      <c r="AA1195" s="57"/>
      <c r="AB1195" s="57"/>
      <c r="AC1195" s="57"/>
      <c r="AD1195" s="57"/>
      <c r="AE1195" s="57"/>
      <c r="AF1195" s="57"/>
      <c r="AG1195" s="57"/>
      <c r="AH1195" s="57"/>
      <c r="AI1195" s="57"/>
      <c r="AJ1195" s="57"/>
      <c r="AK1195" s="57"/>
      <c r="AL1195" s="57"/>
      <c r="AM1195" s="57"/>
      <c r="AN1195" s="57"/>
      <c r="AO1195" s="57"/>
      <c r="AP1195" s="57"/>
      <c r="AQ1195" s="57"/>
      <c r="AR1195" s="57"/>
      <c r="AS1195" s="57"/>
      <c r="AT1195" s="57"/>
      <c r="AU1195" s="57"/>
      <c r="AV1195" s="57"/>
      <c r="AW1195" s="57"/>
      <c r="AX1195" s="57"/>
      <c r="AY1195" s="57"/>
      <c r="AZ1195" s="57"/>
      <c r="BA1195" s="57"/>
      <c r="BB1195" s="57"/>
      <c r="BC1195" s="57"/>
      <c r="BD1195" s="57"/>
      <c r="BE1195" s="57"/>
      <c r="BF1195" s="57"/>
      <c r="BG1195" s="57"/>
      <c r="BH1195" s="57"/>
      <c r="BI1195" s="57"/>
      <c r="BJ1195" s="57"/>
      <c r="BK1195" s="57"/>
      <c r="BL1195" s="57"/>
      <c r="BM1195" s="57"/>
      <c r="BN1195" s="57"/>
      <c r="BO1195" s="57"/>
      <c r="BP1195" s="57"/>
      <c r="BQ1195" s="57"/>
      <c r="BR1195" s="57"/>
      <c r="BS1195" s="57"/>
      <c r="BT1195" s="57"/>
      <c r="BU1195" s="57"/>
      <c r="BV1195" s="57"/>
      <c r="BW1195" s="57"/>
      <c r="BX1195" s="57"/>
      <c r="BY1195" s="57"/>
      <c r="BZ1195" s="57"/>
      <c r="CA1195" s="57"/>
      <c r="CB1195" s="57"/>
      <c r="CC1195" s="57"/>
      <c r="CD1195" s="57"/>
      <c r="CE1195" s="57"/>
      <c r="CF1195" s="57"/>
      <c r="CG1195" s="57"/>
      <c r="CH1195" s="57"/>
      <c r="CI1195" s="57"/>
      <c r="CJ1195" s="57"/>
      <c r="CK1195" s="57"/>
      <c r="CL1195" s="57"/>
      <c r="CM1195" s="57"/>
      <c r="CN1195" s="57"/>
      <c r="CO1195" s="57"/>
      <c r="CP1195" s="57"/>
      <c r="CQ1195" s="57"/>
      <c r="CR1195" s="57"/>
      <c r="CS1195" s="57"/>
      <c r="CT1195" s="57"/>
      <c r="CU1195" s="57"/>
      <c r="CV1195" s="57"/>
      <c r="CW1195" s="57"/>
      <c r="CX1195" s="57"/>
      <c r="CY1195" s="57"/>
      <c r="CZ1195" s="57"/>
      <c r="DA1195" s="57"/>
      <c r="DB1195" s="57"/>
      <c r="DC1195" s="57"/>
      <c r="DD1195" s="57"/>
      <c r="DE1195" s="57"/>
      <c r="DF1195" s="57"/>
      <c r="DG1195" s="57"/>
      <c r="DH1195" s="57"/>
      <c r="DI1195" s="57"/>
      <c r="DJ1195" s="57"/>
      <c r="DK1195" s="57"/>
      <c r="DL1195" s="57"/>
      <c r="DM1195" s="57"/>
      <c r="DN1195" s="57"/>
      <c r="DO1195" s="57"/>
      <c r="DP1195" s="57"/>
      <c r="DQ1195" s="57"/>
      <c r="DR1195" s="57"/>
      <c r="DS1195" s="57"/>
      <c r="DT1195" s="57"/>
      <c r="DU1195" s="57"/>
      <c r="DV1195" s="57"/>
      <c r="DW1195" s="57"/>
      <c r="DX1195" s="57"/>
      <c r="DY1195" s="57"/>
      <c r="DZ1195" s="57"/>
      <c r="EA1195" s="57"/>
      <c r="EB1195" s="57"/>
      <c r="EC1195" s="57"/>
      <c r="ED1195" s="57"/>
      <c r="EE1195" s="57"/>
      <c r="EF1195" s="57"/>
      <c r="EG1195" s="57"/>
      <c r="EH1195" s="57"/>
      <c r="EI1195" s="57"/>
      <c r="EJ1195" s="57"/>
      <c r="EK1195" s="57"/>
      <c r="EL1195" s="57"/>
      <c r="EM1195" s="57"/>
      <c r="EN1195" s="57"/>
      <c r="EO1195" s="57"/>
      <c r="EP1195" s="57"/>
      <c r="EQ1195" s="57"/>
      <c r="ER1195" s="57"/>
      <c r="ES1195" s="57"/>
      <c r="ET1195" s="57"/>
      <c r="EU1195" s="57"/>
      <c r="EV1195" s="57"/>
      <c r="EW1195" s="57"/>
      <c r="EX1195" s="57"/>
      <c r="EY1195" s="57"/>
      <c r="EZ1195" s="57"/>
      <c r="FA1195" s="57"/>
      <c r="FB1195" s="57"/>
      <c r="FC1195" s="57"/>
      <c r="FD1195" s="57"/>
      <c r="FE1195" s="57"/>
      <c r="FF1195" s="57"/>
      <c r="FG1195" s="92"/>
      <c r="FH1195" s="92"/>
      <c r="FI1195" s="92"/>
      <c r="FJ1195" s="92"/>
      <c r="FK1195" s="92"/>
      <c r="FL1195" s="92"/>
      <c r="FM1195" s="92"/>
      <c r="FN1195" s="92"/>
      <c r="FO1195" s="92"/>
    </row>
    <row r="1196" s="58" customFormat="1" ht="15" spans="1:171">
      <c r="A1196" s="85">
        <v>2200507</v>
      </c>
      <c r="B1196" s="106" t="s">
        <v>1004</v>
      </c>
      <c r="C1196" s="87">
        <v>0</v>
      </c>
      <c r="D1196" s="87">
        <v>0</v>
      </c>
      <c r="E1196" s="88"/>
      <c r="F1196" s="57"/>
      <c r="G1196" s="57"/>
      <c r="H1196" s="57"/>
      <c r="I1196" s="57"/>
      <c r="J1196" s="57"/>
      <c r="K1196" s="57"/>
      <c r="L1196" s="57"/>
      <c r="M1196" s="57"/>
      <c r="N1196" s="57"/>
      <c r="O1196" s="57"/>
      <c r="P1196" s="57"/>
      <c r="Q1196" s="57"/>
      <c r="R1196" s="57"/>
      <c r="S1196" s="57"/>
      <c r="T1196" s="57"/>
      <c r="U1196" s="57"/>
      <c r="V1196" s="57"/>
      <c r="W1196" s="57"/>
      <c r="X1196" s="57"/>
      <c r="Y1196" s="57"/>
      <c r="Z1196" s="57"/>
      <c r="AA1196" s="57"/>
      <c r="AB1196" s="57"/>
      <c r="AC1196" s="57"/>
      <c r="AD1196" s="57"/>
      <c r="AE1196" s="57"/>
      <c r="AF1196" s="57"/>
      <c r="AG1196" s="57"/>
      <c r="AH1196" s="57"/>
      <c r="AI1196" s="57"/>
      <c r="AJ1196" s="57"/>
      <c r="AK1196" s="57"/>
      <c r="AL1196" s="57"/>
      <c r="AM1196" s="57"/>
      <c r="AN1196" s="57"/>
      <c r="AO1196" s="57"/>
      <c r="AP1196" s="57"/>
      <c r="AQ1196" s="57"/>
      <c r="AR1196" s="57"/>
      <c r="AS1196" s="57"/>
      <c r="AT1196" s="57"/>
      <c r="AU1196" s="57"/>
      <c r="AV1196" s="57"/>
      <c r="AW1196" s="57"/>
      <c r="AX1196" s="57"/>
      <c r="AY1196" s="57"/>
      <c r="AZ1196" s="57"/>
      <c r="BA1196" s="57"/>
      <c r="BB1196" s="57"/>
      <c r="BC1196" s="57"/>
      <c r="BD1196" s="57"/>
      <c r="BE1196" s="57"/>
      <c r="BF1196" s="57"/>
      <c r="BG1196" s="57"/>
      <c r="BH1196" s="57"/>
      <c r="BI1196" s="57"/>
      <c r="BJ1196" s="57"/>
      <c r="BK1196" s="57"/>
      <c r="BL1196" s="57"/>
      <c r="BM1196" s="57"/>
      <c r="BN1196" s="57"/>
      <c r="BO1196" s="57"/>
      <c r="BP1196" s="57"/>
      <c r="BQ1196" s="57"/>
      <c r="BR1196" s="57"/>
      <c r="BS1196" s="57"/>
      <c r="BT1196" s="57"/>
      <c r="BU1196" s="57"/>
      <c r="BV1196" s="57"/>
      <c r="BW1196" s="57"/>
      <c r="BX1196" s="57"/>
      <c r="BY1196" s="57"/>
      <c r="BZ1196" s="57"/>
      <c r="CA1196" s="57"/>
      <c r="CB1196" s="57"/>
      <c r="CC1196" s="57"/>
      <c r="CD1196" s="57"/>
      <c r="CE1196" s="57"/>
      <c r="CF1196" s="57"/>
      <c r="CG1196" s="57"/>
      <c r="CH1196" s="57"/>
      <c r="CI1196" s="57"/>
      <c r="CJ1196" s="57"/>
      <c r="CK1196" s="57"/>
      <c r="CL1196" s="57"/>
      <c r="CM1196" s="57"/>
      <c r="CN1196" s="57"/>
      <c r="CO1196" s="57"/>
      <c r="CP1196" s="57"/>
      <c r="CQ1196" s="57"/>
      <c r="CR1196" s="57"/>
      <c r="CS1196" s="57"/>
      <c r="CT1196" s="57"/>
      <c r="CU1196" s="57"/>
      <c r="CV1196" s="57"/>
      <c r="CW1196" s="57"/>
      <c r="CX1196" s="57"/>
      <c r="CY1196" s="57"/>
      <c r="CZ1196" s="57"/>
      <c r="DA1196" s="57"/>
      <c r="DB1196" s="57"/>
      <c r="DC1196" s="57"/>
      <c r="DD1196" s="57"/>
      <c r="DE1196" s="57"/>
      <c r="DF1196" s="57"/>
      <c r="DG1196" s="57"/>
      <c r="DH1196" s="57"/>
      <c r="DI1196" s="57"/>
      <c r="DJ1196" s="57"/>
      <c r="DK1196" s="57"/>
      <c r="DL1196" s="57"/>
      <c r="DM1196" s="57"/>
      <c r="DN1196" s="57"/>
      <c r="DO1196" s="57"/>
      <c r="DP1196" s="57"/>
      <c r="DQ1196" s="57"/>
      <c r="DR1196" s="57"/>
      <c r="DS1196" s="57"/>
      <c r="DT1196" s="57"/>
      <c r="DU1196" s="57"/>
      <c r="DV1196" s="57"/>
      <c r="DW1196" s="57"/>
      <c r="DX1196" s="57"/>
      <c r="DY1196" s="57"/>
      <c r="DZ1196" s="57"/>
      <c r="EA1196" s="57"/>
      <c r="EB1196" s="57"/>
      <c r="EC1196" s="57"/>
      <c r="ED1196" s="57"/>
      <c r="EE1196" s="57"/>
      <c r="EF1196" s="57"/>
      <c r="EG1196" s="57"/>
      <c r="EH1196" s="57"/>
      <c r="EI1196" s="57"/>
      <c r="EJ1196" s="57"/>
      <c r="EK1196" s="57"/>
      <c r="EL1196" s="57"/>
      <c r="EM1196" s="57"/>
      <c r="EN1196" s="57"/>
      <c r="EO1196" s="57"/>
      <c r="EP1196" s="57"/>
      <c r="EQ1196" s="57"/>
      <c r="ER1196" s="57"/>
      <c r="ES1196" s="57"/>
      <c r="ET1196" s="57"/>
      <c r="EU1196" s="57"/>
      <c r="EV1196" s="57"/>
      <c r="EW1196" s="57"/>
      <c r="EX1196" s="57"/>
      <c r="EY1196" s="57"/>
      <c r="EZ1196" s="57"/>
      <c r="FA1196" s="57"/>
      <c r="FB1196" s="57"/>
      <c r="FC1196" s="57"/>
      <c r="FD1196" s="57"/>
      <c r="FE1196" s="57"/>
      <c r="FF1196" s="57"/>
      <c r="FG1196" s="92"/>
      <c r="FH1196" s="92"/>
      <c r="FI1196" s="92"/>
      <c r="FJ1196" s="92"/>
      <c r="FK1196" s="92"/>
      <c r="FL1196" s="92"/>
      <c r="FM1196" s="92"/>
      <c r="FN1196" s="92"/>
      <c r="FO1196" s="92"/>
    </row>
    <row r="1197" s="58" customFormat="1" ht="15" spans="1:171">
      <c r="A1197" s="85">
        <v>2200508</v>
      </c>
      <c r="B1197" s="106" t="s">
        <v>1005</v>
      </c>
      <c r="C1197" s="87">
        <v>0</v>
      </c>
      <c r="D1197" s="87">
        <v>0</v>
      </c>
      <c r="E1197" s="88"/>
      <c r="F1197" s="57"/>
      <c r="G1197" s="57"/>
      <c r="H1197" s="57"/>
      <c r="I1197" s="57"/>
      <c r="J1197" s="57"/>
      <c r="K1197" s="57"/>
      <c r="L1197" s="57"/>
      <c r="M1197" s="57"/>
      <c r="N1197" s="57"/>
      <c r="O1197" s="57"/>
      <c r="P1197" s="57"/>
      <c r="Q1197" s="57"/>
      <c r="R1197" s="57"/>
      <c r="S1197" s="57"/>
      <c r="T1197" s="57"/>
      <c r="U1197" s="57"/>
      <c r="V1197" s="57"/>
      <c r="W1197" s="57"/>
      <c r="X1197" s="57"/>
      <c r="Y1197" s="57"/>
      <c r="Z1197" s="57"/>
      <c r="AA1197" s="57"/>
      <c r="AB1197" s="57"/>
      <c r="AC1197" s="57"/>
      <c r="AD1197" s="57"/>
      <c r="AE1197" s="57"/>
      <c r="AF1197" s="57"/>
      <c r="AG1197" s="57"/>
      <c r="AH1197" s="57"/>
      <c r="AI1197" s="57"/>
      <c r="AJ1197" s="57"/>
      <c r="AK1197" s="57"/>
      <c r="AL1197" s="57"/>
      <c r="AM1197" s="57"/>
      <c r="AN1197" s="57"/>
      <c r="AO1197" s="57"/>
      <c r="AP1197" s="57"/>
      <c r="AQ1197" s="57"/>
      <c r="AR1197" s="57"/>
      <c r="AS1197" s="57"/>
      <c r="AT1197" s="57"/>
      <c r="AU1197" s="57"/>
      <c r="AV1197" s="57"/>
      <c r="AW1197" s="57"/>
      <c r="AX1197" s="57"/>
      <c r="AY1197" s="57"/>
      <c r="AZ1197" s="57"/>
      <c r="BA1197" s="57"/>
      <c r="BB1197" s="57"/>
      <c r="BC1197" s="57"/>
      <c r="BD1197" s="57"/>
      <c r="BE1197" s="57"/>
      <c r="BF1197" s="57"/>
      <c r="BG1197" s="57"/>
      <c r="BH1197" s="57"/>
      <c r="BI1197" s="57"/>
      <c r="BJ1197" s="57"/>
      <c r="BK1197" s="57"/>
      <c r="BL1197" s="57"/>
      <c r="BM1197" s="57"/>
      <c r="BN1197" s="57"/>
      <c r="BO1197" s="57"/>
      <c r="BP1197" s="57"/>
      <c r="BQ1197" s="57"/>
      <c r="BR1197" s="57"/>
      <c r="BS1197" s="57"/>
      <c r="BT1197" s="57"/>
      <c r="BU1197" s="57"/>
      <c r="BV1197" s="57"/>
      <c r="BW1197" s="57"/>
      <c r="BX1197" s="57"/>
      <c r="BY1197" s="57"/>
      <c r="BZ1197" s="57"/>
      <c r="CA1197" s="57"/>
      <c r="CB1197" s="57"/>
      <c r="CC1197" s="57"/>
      <c r="CD1197" s="57"/>
      <c r="CE1197" s="57"/>
      <c r="CF1197" s="57"/>
      <c r="CG1197" s="57"/>
      <c r="CH1197" s="57"/>
      <c r="CI1197" s="57"/>
      <c r="CJ1197" s="57"/>
      <c r="CK1197" s="57"/>
      <c r="CL1197" s="57"/>
      <c r="CM1197" s="57"/>
      <c r="CN1197" s="57"/>
      <c r="CO1197" s="57"/>
      <c r="CP1197" s="57"/>
      <c r="CQ1197" s="57"/>
      <c r="CR1197" s="57"/>
      <c r="CS1197" s="57"/>
      <c r="CT1197" s="57"/>
      <c r="CU1197" s="57"/>
      <c r="CV1197" s="57"/>
      <c r="CW1197" s="57"/>
      <c r="CX1197" s="57"/>
      <c r="CY1197" s="57"/>
      <c r="CZ1197" s="57"/>
      <c r="DA1197" s="57"/>
      <c r="DB1197" s="57"/>
      <c r="DC1197" s="57"/>
      <c r="DD1197" s="57"/>
      <c r="DE1197" s="57"/>
      <c r="DF1197" s="57"/>
      <c r="DG1197" s="57"/>
      <c r="DH1197" s="57"/>
      <c r="DI1197" s="57"/>
      <c r="DJ1197" s="57"/>
      <c r="DK1197" s="57"/>
      <c r="DL1197" s="57"/>
      <c r="DM1197" s="57"/>
      <c r="DN1197" s="57"/>
      <c r="DO1197" s="57"/>
      <c r="DP1197" s="57"/>
      <c r="DQ1197" s="57"/>
      <c r="DR1197" s="57"/>
      <c r="DS1197" s="57"/>
      <c r="DT1197" s="57"/>
      <c r="DU1197" s="57"/>
      <c r="DV1197" s="57"/>
      <c r="DW1197" s="57"/>
      <c r="DX1197" s="57"/>
      <c r="DY1197" s="57"/>
      <c r="DZ1197" s="57"/>
      <c r="EA1197" s="57"/>
      <c r="EB1197" s="57"/>
      <c r="EC1197" s="57"/>
      <c r="ED1197" s="57"/>
      <c r="EE1197" s="57"/>
      <c r="EF1197" s="57"/>
      <c r="EG1197" s="57"/>
      <c r="EH1197" s="57"/>
      <c r="EI1197" s="57"/>
      <c r="EJ1197" s="57"/>
      <c r="EK1197" s="57"/>
      <c r="EL1197" s="57"/>
      <c r="EM1197" s="57"/>
      <c r="EN1197" s="57"/>
      <c r="EO1197" s="57"/>
      <c r="EP1197" s="57"/>
      <c r="EQ1197" s="57"/>
      <c r="ER1197" s="57"/>
      <c r="ES1197" s="57"/>
      <c r="ET1197" s="57"/>
      <c r="EU1197" s="57"/>
      <c r="EV1197" s="57"/>
      <c r="EW1197" s="57"/>
      <c r="EX1197" s="57"/>
      <c r="EY1197" s="57"/>
      <c r="EZ1197" s="57"/>
      <c r="FA1197" s="57"/>
      <c r="FB1197" s="57"/>
      <c r="FC1197" s="57"/>
      <c r="FD1197" s="57"/>
      <c r="FE1197" s="57"/>
      <c r="FF1197" s="57"/>
      <c r="FG1197" s="92"/>
      <c r="FH1197" s="92"/>
      <c r="FI1197" s="92"/>
      <c r="FJ1197" s="92"/>
      <c r="FK1197" s="92"/>
      <c r="FL1197" s="92"/>
      <c r="FM1197" s="92"/>
      <c r="FN1197" s="92"/>
      <c r="FO1197" s="92"/>
    </row>
    <row r="1198" s="58" customFormat="1" ht="15" spans="1:171">
      <c r="A1198" s="85">
        <v>2200509</v>
      </c>
      <c r="B1198" s="106" t="s">
        <v>1006</v>
      </c>
      <c r="C1198" s="87">
        <v>0</v>
      </c>
      <c r="D1198" s="87">
        <v>0</v>
      </c>
      <c r="E1198" s="88"/>
      <c r="F1198" s="57"/>
      <c r="G1198" s="57"/>
      <c r="H1198" s="57"/>
      <c r="I1198" s="57"/>
      <c r="J1198" s="57"/>
      <c r="K1198" s="57"/>
      <c r="L1198" s="57"/>
      <c r="M1198" s="57"/>
      <c r="N1198" s="57"/>
      <c r="O1198" s="57"/>
      <c r="P1198" s="57"/>
      <c r="Q1198" s="57"/>
      <c r="R1198" s="57"/>
      <c r="S1198" s="57"/>
      <c r="T1198" s="57"/>
      <c r="U1198" s="57"/>
      <c r="V1198" s="57"/>
      <c r="W1198" s="57"/>
      <c r="X1198" s="57"/>
      <c r="Y1198" s="57"/>
      <c r="Z1198" s="57"/>
      <c r="AA1198" s="57"/>
      <c r="AB1198" s="57"/>
      <c r="AC1198" s="57"/>
      <c r="AD1198" s="57"/>
      <c r="AE1198" s="57"/>
      <c r="AF1198" s="57"/>
      <c r="AG1198" s="57"/>
      <c r="AH1198" s="57"/>
      <c r="AI1198" s="57"/>
      <c r="AJ1198" s="57"/>
      <c r="AK1198" s="57"/>
      <c r="AL1198" s="57"/>
      <c r="AM1198" s="57"/>
      <c r="AN1198" s="57"/>
      <c r="AO1198" s="57"/>
      <c r="AP1198" s="57"/>
      <c r="AQ1198" s="57"/>
      <c r="AR1198" s="57"/>
      <c r="AS1198" s="57"/>
      <c r="AT1198" s="57"/>
      <c r="AU1198" s="57"/>
      <c r="AV1198" s="57"/>
      <c r="AW1198" s="57"/>
      <c r="AX1198" s="57"/>
      <c r="AY1198" s="57"/>
      <c r="AZ1198" s="57"/>
      <c r="BA1198" s="57"/>
      <c r="BB1198" s="57"/>
      <c r="BC1198" s="57"/>
      <c r="BD1198" s="57"/>
      <c r="BE1198" s="57"/>
      <c r="BF1198" s="57"/>
      <c r="BG1198" s="57"/>
      <c r="BH1198" s="57"/>
      <c r="BI1198" s="57"/>
      <c r="BJ1198" s="57"/>
      <c r="BK1198" s="57"/>
      <c r="BL1198" s="57"/>
      <c r="BM1198" s="57"/>
      <c r="BN1198" s="57"/>
      <c r="BO1198" s="57"/>
      <c r="BP1198" s="57"/>
      <c r="BQ1198" s="57"/>
      <c r="BR1198" s="57"/>
      <c r="BS1198" s="57"/>
      <c r="BT1198" s="57"/>
      <c r="BU1198" s="57"/>
      <c r="BV1198" s="57"/>
      <c r="BW1198" s="57"/>
      <c r="BX1198" s="57"/>
      <c r="BY1198" s="57"/>
      <c r="BZ1198" s="57"/>
      <c r="CA1198" s="57"/>
      <c r="CB1198" s="57"/>
      <c r="CC1198" s="57"/>
      <c r="CD1198" s="57"/>
      <c r="CE1198" s="57"/>
      <c r="CF1198" s="57"/>
      <c r="CG1198" s="57"/>
      <c r="CH1198" s="57"/>
      <c r="CI1198" s="57"/>
      <c r="CJ1198" s="57"/>
      <c r="CK1198" s="57"/>
      <c r="CL1198" s="57"/>
      <c r="CM1198" s="57"/>
      <c r="CN1198" s="57"/>
      <c r="CO1198" s="57"/>
      <c r="CP1198" s="57"/>
      <c r="CQ1198" s="57"/>
      <c r="CR1198" s="57"/>
      <c r="CS1198" s="57"/>
      <c r="CT1198" s="57"/>
      <c r="CU1198" s="57"/>
      <c r="CV1198" s="57"/>
      <c r="CW1198" s="57"/>
      <c r="CX1198" s="57"/>
      <c r="CY1198" s="57"/>
      <c r="CZ1198" s="57"/>
      <c r="DA1198" s="57"/>
      <c r="DB1198" s="57"/>
      <c r="DC1198" s="57"/>
      <c r="DD1198" s="57"/>
      <c r="DE1198" s="57"/>
      <c r="DF1198" s="57"/>
      <c r="DG1198" s="57"/>
      <c r="DH1198" s="57"/>
      <c r="DI1198" s="57"/>
      <c r="DJ1198" s="57"/>
      <c r="DK1198" s="57"/>
      <c r="DL1198" s="57"/>
      <c r="DM1198" s="57"/>
      <c r="DN1198" s="57"/>
      <c r="DO1198" s="57"/>
      <c r="DP1198" s="57"/>
      <c r="DQ1198" s="57"/>
      <c r="DR1198" s="57"/>
      <c r="DS1198" s="57"/>
      <c r="DT1198" s="57"/>
      <c r="DU1198" s="57"/>
      <c r="DV1198" s="57"/>
      <c r="DW1198" s="57"/>
      <c r="DX1198" s="57"/>
      <c r="DY1198" s="57"/>
      <c r="DZ1198" s="57"/>
      <c r="EA1198" s="57"/>
      <c r="EB1198" s="57"/>
      <c r="EC1198" s="57"/>
      <c r="ED1198" s="57"/>
      <c r="EE1198" s="57"/>
      <c r="EF1198" s="57"/>
      <c r="EG1198" s="57"/>
      <c r="EH1198" s="57"/>
      <c r="EI1198" s="57"/>
      <c r="EJ1198" s="57"/>
      <c r="EK1198" s="57"/>
      <c r="EL1198" s="57"/>
      <c r="EM1198" s="57"/>
      <c r="EN1198" s="57"/>
      <c r="EO1198" s="57"/>
      <c r="EP1198" s="57"/>
      <c r="EQ1198" s="57"/>
      <c r="ER1198" s="57"/>
      <c r="ES1198" s="57"/>
      <c r="ET1198" s="57"/>
      <c r="EU1198" s="57"/>
      <c r="EV1198" s="57"/>
      <c r="EW1198" s="57"/>
      <c r="EX1198" s="57"/>
      <c r="EY1198" s="57"/>
      <c r="EZ1198" s="57"/>
      <c r="FA1198" s="57"/>
      <c r="FB1198" s="57"/>
      <c r="FC1198" s="57"/>
      <c r="FD1198" s="57"/>
      <c r="FE1198" s="57"/>
      <c r="FF1198" s="57"/>
      <c r="FG1198" s="92"/>
      <c r="FH1198" s="92"/>
      <c r="FI1198" s="92"/>
      <c r="FJ1198" s="92"/>
      <c r="FK1198" s="92"/>
      <c r="FL1198" s="92"/>
      <c r="FM1198" s="92"/>
      <c r="FN1198" s="92"/>
      <c r="FO1198" s="92"/>
    </row>
    <row r="1199" s="58" customFormat="1" ht="15" spans="1:171">
      <c r="A1199" s="85">
        <v>2200510</v>
      </c>
      <c r="B1199" s="106" t="s">
        <v>1007</v>
      </c>
      <c r="C1199" s="87">
        <v>0</v>
      </c>
      <c r="D1199" s="87">
        <v>0</v>
      </c>
      <c r="E1199" s="88"/>
      <c r="F1199" s="57"/>
      <c r="G1199" s="57"/>
      <c r="H1199" s="57"/>
      <c r="I1199" s="57"/>
      <c r="J1199" s="57"/>
      <c r="K1199" s="57"/>
      <c r="L1199" s="57"/>
      <c r="M1199" s="57"/>
      <c r="N1199" s="57"/>
      <c r="O1199" s="57"/>
      <c r="P1199" s="57"/>
      <c r="Q1199" s="57"/>
      <c r="R1199" s="57"/>
      <c r="S1199" s="57"/>
      <c r="T1199" s="57"/>
      <c r="U1199" s="57"/>
      <c r="V1199" s="57"/>
      <c r="W1199" s="57"/>
      <c r="X1199" s="57"/>
      <c r="Y1199" s="57"/>
      <c r="Z1199" s="57"/>
      <c r="AA1199" s="57"/>
      <c r="AB1199" s="57"/>
      <c r="AC1199" s="57"/>
      <c r="AD1199" s="57"/>
      <c r="AE1199" s="57"/>
      <c r="AF1199" s="57"/>
      <c r="AG1199" s="57"/>
      <c r="AH1199" s="57"/>
      <c r="AI1199" s="57"/>
      <c r="AJ1199" s="57"/>
      <c r="AK1199" s="57"/>
      <c r="AL1199" s="57"/>
      <c r="AM1199" s="57"/>
      <c r="AN1199" s="57"/>
      <c r="AO1199" s="57"/>
      <c r="AP1199" s="57"/>
      <c r="AQ1199" s="57"/>
      <c r="AR1199" s="57"/>
      <c r="AS1199" s="57"/>
      <c r="AT1199" s="57"/>
      <c r="AU1199" s="57"/>
      <c r="AV1199" s="57"/>
      <c r="AW1199" s="57"/>
      <c r="AX1199" s="57"/>
      <c r="AY1199" s="57"/>
      <c r="AZ1199" s="57"/>
      <c r="BA1199" s="57"/>
      <c r="BB1199" s="57"/>
      <c r="BC1199" s="57"/>
      <c r="BD1199" s="57"/>
      <c r="BE1199" s="57"/>
      <c r="BF1199" s="57"/>
      <c r="BG1199" s="57"/>
      <c r="BH1199" s="57"/>
      <c r="BI1199" s="57"/>
      <c r="BJ1199" s="57"/>
      <c r="BK1199" s="57"/>
      <c r="BL1199" s="57"/>
      <c r="BM1199" s="57"/>
      <c r="BN1199" s="57"/>
      <c r="BO1199" s="57"/>
      <c r="BP1199" s="57"/>
      <c r="BQ1199" s="57"/>
      <c r="BR1199" s="57"/>
      <c r="BS1199" s="57"/>
      <c r="BT1199" s="57"/>
      <c r="BU1199" s="57"/>
      <c r="BV1199" s="57"/>
      <c r="BW1199" s="57"/>
      <c r="BX1199" s="57"/>
      <c r="BY1199" s="57"/>
      <c r="BZ1199" s="57"/>
      <c r="CA1199" s="57"/>
      <c r="CB1199" s="57"/>
      <c r="CC1199" s="57"/>
      <c r="CD1199" s="57"/>
      <c r="CE1199" s="57"/>
      <c r="CF1199" s="57"/>
      <c r="CG1199" s="57"/>
      <c r="CH1199" s="57"/>
      <c r="CI1199" s="57"/>
      <c r="CJ1199" s="57"/>
      <c r="CK1199" s="57"/>
      <c r="CL1199" s="57"/>
      <c r="CM1199" s="57"/>
      <c r="CN1199" s="57"/>
      <c r="CO1199" s="57"/>
      <c r="CP1199" s="57"/>
      <c r="CQ1199" s="57"/>
      <c r="CR1199" s="57"/>
      <c r="CS1199" s="57"/>
      <c r="CT1199" s="57"/>
      <c r="CU1199" s="57"/>
      <c r="CV1199" s="57"/>
      <c r="CW1199" s="57"/>
      <c r="CX1199" s="57"/>
      <c r="CY1199" s="57"/>
      <c r="CZ1199" s="57"/>
      <c r="DA1199" s="57"/>
      <c r="DB1199" s="57"/>
      <c r="DC1199" s="57"/>
      <c r="DD1199" s="57"/>
      <c r="DE1199" s="57"/>
      <c r="DF1199" s="57"/>
      <c r="DG1199" s="57"/>
      <c r="DH1199" s="57"/>
      <c r="DI1199" s="57"/>
      <c r="DJ1199" s="57"/>
      <c r="DK1199" s="57"/>
      <c r="DL1199" s="57"/>
      <c r="DM1199" s="57"/>
      <c r="DN1199" s="57"/>
      <c r="DO1199" s="57"/>
      <c r="DP1199" s="57"/>
      <c r="DQ1199" s="57"/>
      <c r="DR1199" s="57"/>
      <c r="DS1199" s="57"/>
      <c r="DT1199" s="57"/>
      <c r="DU1199" s="57"/>
      <c r="DV1199" s="57"/>
      <c r="DW1199" s="57"/>
      <c r="DX1199" s="57"/>
      <c r="DY1199" s="57"/>
      <c r="DZ1199" s="57"/>
      <c r="EA1199" s="57"/>
      <c r="EB1199" s="57"/>
      <c r="EC1199" s="57"/>
      <c r="ED1199" s="57"/>
      <c r="EE1199" s="57"/>
      <c r="EF1199" s="57"/>
      <c r="EG1199" s="57"/>
      <c r="EH1199" s="57"/>
      <c r="EI1199" s="57"/>
      <c r="EJ1199" s="57"/>
      <c r="EK1199" s="57"/>
      <c r="EL1199" s="57"/>
      <c r="EM1199" s="57"/>
      <c r="EN1199" s="57"/>
      <c r="EO1199" s="57"/>
      <c r="EP1199" s="57"/>
      <c r="EQ1199" s="57"/>
      <c r="ER1199" s="57"/>
      <c r="ES1199" s="57"/>
      <c r="ET1199" s="57"/>
      <c r="EU1199" s="57"/>
      <c r="EV1199" s="57"/>
      <c r="EW1199" s="57"/>
      <c r="EX1199" s="57"/>
      <c r="EY1199" s="57"/>
      <c r="EZ1199" s="57"/>
      <c r="FA1199" s="57"/>
      <c r="FB1199" s="57"/>
      <c r="FC1199" s="57"/>
      <c r="FD1199" s="57"/>
      <c r="FE1199" s="57"/>
      <c r="FF1199" s="57"/>
      <c r="FG1199" s="92"/>
      <c r="FH1199" s="92"/>
      <c r="FI1199" s="92"/>
      <c r="FJ1199" s="92"/>
      <c r="FK1199" s="92"/>
      <c r="FL1199" s="92"/>
      <c r="FM1199" s="92"/>
      <c r="FN1199" s="92"/>
      <c r="FO1199" s="92"/>
    </row>
    <row r="1200" s="58" customFormat="1" ht="15" spans="1:171">
      <c r="A1200" s="85">
        <v>2200511</v>
      </c>
      <c r="B1200" s="106" t="s">
        <v>1008</v>
      </c>
      <c r="C1200" s="87">
        <v>0</v>
      </c>
      <c r="D1200" s="87">
        <v>0</v>
      </c>
      <c r="E1200" s="88"/>
      <c r="F1200" s="57"/>
      <c r="G1200" s="57"/>
      <c r="H1200" s="57"/>
      <c r="I1200" s="57"/>
      <c r="J1200" s="57"/>
      <c r="K1200" s="57"/>
      <c r="L1200" s="57"/>
      <c r="M1200" s="57"/>
      <c r="N1200" s="57"/>
      <c r="O1200" s="57"/>
      <c r="P1200" s="57"/>
      <c r="Q1200" s="57"/>
      <c r="R1200" s="57"/>
      <c r="S1200" s="57"/>
      <c r="T1200" s="57"/>
      <c r="U1200" s="57"/>
      <c r="V1200" s="57"/>
      <c r="W1200" s="57"/>
      <c r="X1200" s="57"/>
      <c r="Y1200" s="57"/>
      <c r="Z1200" s="57"/>
      <c r="AA1200" s="57"/>
      <c r="AB1200" s="57"/>
      <c r="AC1200" s="57"/>
      <c r="AD1200" s="57"/>
      <c r="AE1200" s="57"/>
      <c r="AF1200" s="57"/>
      <c r="AG1200" s="57"/>
      <c r="AH1200" s="57"/>
      <c r="AI1200" s="57"/>
      <c r="AJ1200" s="57"/>
      <c r="AK1200" s="57"/>
      <c r="AL1200" s="57"/>
      <c r="AM1200" s="57"/>
      <c r="AN1200" s="57"/>
      <c r="AO1200" s="57"/>
      <c r="AP1200" s="57"/>
      <c r="AQ1200" s="57"/>
      <c r="AR1200" s="57"/>
      <c r="AS1200" s="57"/>
      <c r="AT1200" s="57"/>
      <c r="AU1200" s="57"/>
      <c r="AV1200" s="57"/>
      <c r="AW1200" s="57"/>
      <c r="AX1200" s="57"/>
      <c r="AY1200" s="57"/>
      <c r="AZ1200" s="57"/>
      <c r="BA1200" s="57"/>
      <c r="BB1200" s="57"/>
      <c r="BC1200" s="57"/>
      <c r="BD1200" s="57"/>
      <c r="BE1200" s="57"/>
      <c r="BF1200" s="57"/>
      <c r="BG1200" s="57"/>
      <c r="BH1200" s="57"/>
      <c r="BI1200" s="57"/>
      <c r="BJ1200" s="57"/>
      <c r="BK1200" s="57"/>
      <c r="BL1200" s="57"/>
      <c r="BM1200" s="57"/>
      <c r="BN1200" s="57"/>
      <c r="BO1200" s="57"/>
      <c r="BP1200" s="57"/>
      <c r="BQ1200" s="57"/>
      <c r="BR1200" s="57"/>
      <c r="BS1200" s="57"/>
      <c r="BT1200" s="57"/>
      <c r="BU1200" s="57"/>
      <c r="BV1200" s="57"/>
      <c r="BW1200" s="57"/>
      <c r="BX1200" s="57"/>
      <c r="BY1200" s="57"/>
      <c r="BZ1200" s="57"/>
      <c r="CA1200" s="57"/>
      <c r="CB1200" s="57"/>
      <c r="CC1200" s="57"/>
      <c r="CD1200" s="57"/>
      <c r="CE1200" s="57"/>
      <c r="CF1200" s="57"/>
      <c r="CG1200" s="57"/>
      <c r="CH1200" s="57"/>
      <c r="CI1200" s="57"/>
      <c r="CJ1200" s="57"/>
      <c r="CK1200" s="57"/>
      <c r="CL1200" s="57"/>
      <c r="CM1200" s="57"/>
      <c r="CN1200" s="57"/>
      <c r="CO1200" s="57"/>
      <c r="CP1200" s="57"/>
      <c r="CQ1200" s="57"/>
      <c r="CR1200" s="57"/>
      <c r="CS1200" s="57"/>
      <c r="CT1200" s="57"/>
      <c r="CU1200" s="57"/>
      <c r="CV1200" s="57"/>
      <c r="CW1200" s="57"/>
      <c r="CX1200" s="57"/>
      <c r="CY1200" s="57"/>
      <c r="CZ1200" s="57"/>
      <c r="DA1200" s="57"/>
      <c r="DB1200" s="57"/>
      <c r="DC1200" s="57"/>
      <c r="DD1200" s="57"/>
      <c r="DE1200" s="57"/>
      <c r="DF1200" s="57"/>
      <c r="DG1200" s="57"/>
      <c r="DH1200" s="57"/>
      <c r="DI1200" s="57"/>
      <c r="DJ1200" s="57"/>
      <c r="DK1200" s="57"/>
      <c r="DL1200" s="57"/>
      <c r="DM1200" s="57"/>
      <c r="DN1200" s="57"/>
      <c r="DO1200" s="57"/>
      <c r="DP1200" s="57"/>
      <c r="DQ1200" s="57"/>
      <c r="DR1200" s="57"/>
      <c r="DS1200" s="57"/>
      <c r="DT1200" s="57"/>
      <c r="DU1200" s="57"/>
      <c r="DV1200" s="57"/>
      <c r="DW1200" s="57"/>
      <c r="DX1200" s="57"/>
      <c r="DY1200" s="57"/>
      <c r="DZ1200" s="57"/>
      <c r="EA1200" s="57"/>
      <c r="EB1200" s="57"/>
      <c r="EC1200" s="57"/>
      <c r="ED1200" s="57"/>
      <c r="EE1200" s="57"/>
      <c r="EF1200" s="57"/>
      <c r="EG1200" s="57"/>
      <c r="EH1200" s="57"/>
      <c r="EI1200" s="57"/>
      <c r="EJ1200" s="57"/>
      <c r="EK1200" s="57"/>
      <c r="EL1200" s="57"/>
      <c r="EM1200" s="57"/>
      <c r="EN1200" s="57"/>
      <c r="EO1200" s="57"/>
      <c r="EP1200" s="57"/>
      <c r="EQ1200" s="57"/>
      <c r="ER1200" s="57"/>
      <c r="ES1200" s="57"/>
      <c r="ET1200" s="57"/>
      <c r="EU1200" s="57"/>
      <c r="EV1200" s="57"/>
      <c r="EW1200" s="57"/>
      <c r="EX1200" s="57"/>
      <c r="EY1200" s="57"/>
      <c r="EZ1200" s="57"/>
      <c r="FA1200" s="57"/>
      <c r="FB1200" s="57"/>
      <c r="FC1200" s="57"/>
      <c r="FD1200" s="57"/>
      <c r="FE1200" s="57"/>
      <c r="FF1200" s="57"/>
      <c r="FG1200" s="92"/>
      <c r="FH1200" s="92"/>
      <c r="FI1200" s="92"/>
      <c r="FJ1200" s="92"/>
      <c r="FK1200" s="92"/>
      <c r="FL1200" s="92"/>
      <c r="FM1200" s="92"/>
      <c r="FN1200" s="92"/>
      <c r="FO1200" s="92"/>
    </row>
    <row r="1201" s="58" customFormat="1" ht="15" spans="1:171">
      <c r="A1201" s="85">
        <v>2200512</v>
      </c>
      <c r="B1201" s="106" t="s">
        <v>1009</v>
      </c>
      <c r="C1201" s="87">
        <v>0</v>
      </c>
      <c r="D1201" s="87">
        <v>0</v>
      </c>
      <c r="E1201" s="88"/>
      <c r="F1201" s="57"/>
      <c r="G1201" s="57"/>
      <c r="H1201" s="57"/>
      <c r="I1201" s="57"/>
      <c r="J1201" s="57"/>
      <c r="K1201" s="57"/>
      <c r="L1201" s="57"/>
      <c r="M1201" s="57"/>
      <c r="N1201" s="57"/>
      <c r="O1201" s="57"/>
      <c r="P1201" s="57"/>
      <c r="Q1201" s="57"/>
      <c r="R1201" s="57"/>
      <c r="S1201" s="57"/>
      <c r="T1201" s="57"/>
      <c r="U1201" s="57"/>
      <c r="V1201" s="57"/>
      <c r="W1201" s="57"/>
      <c r="X1201" s="57"/>
      <c r="Y1201" s="57"/>
      <c r="Z1201" s="57"/>
      <c r="AA1201" s="57"/>
      <c r="AB1201" s="57"/>
      <c r="AC1201" s="57"/>
      <c r="AD1201" s="57"/>
      <c r="AE1201" s="57"/>
      <c r="AF1201" s="57"/>
      <c r="AG1201" s="57"/>
      <c r="AH1201" s="57"/>
      <c r="AI1201" s="57"/>
      <c r="AJ1201" s="57"/>
      <c r="AK1201" s="57"/>
      <c r="AL1201" s="57"/>
      <c r="AM1201" s="57"/>
      <c r="AN1201" s="57"/>
      <c r="AO1201" s="57"/>
      <c r="AP1201" s="57"/>
      <c r="AQ1201" s="57"/>
      <c r="AR1201" s="57"/>
      <c r="AS1201" s="57"/>
      <c r="AT1201" s="57"/>
      <c r="AU1201" s="57"/>
      <c r="AV1201" s="57"/>
      <c r="AW1201" s="57"/>
      <c r="AX1201" s="57"/>
      <c r="AY1201" s="57"/>
      <c r="AZ1201" s="57"/>
      <c r="BA1201" s="57"/>
      <c r="BB1201" s="57"/>
      <c r="BC1201" s="57"/>
      <c r="BD1201" s="57"/>
      <c r="BE1201" s="57"/>
      <c r="BF1201" s="57"/>
      <c r="BG1201" s="57"/>
      <c r="BH1201" s="57"/>
      <c r="BI1201" s="57"/>
      <c r="BJ1201" s="57"/>
      <c r="BK1201" s="57"/>
      <c r="BL1201" s="57"/>
      <c r="BM1201" s="57"/>
      <c r="BN1201" s="57"/>
      <c r="BO1201" s="57"/>
      <c r="BP1201" s="57"/>
      <c r="BQ1201" s="57"/>
      <c r="BR1201" s="57"/>
      <c r="BS1201" s="57"/>
      <c r="BT1201" s="57"/>
      <c r="BU1201" s="57"/>
      <c r="BV1201" s="57"/>
      <c r="BW1201" s="57"/>
      <c r="BX1201" s="57"/>
      <c r="BY1201" s="57"/>
      <c r="BZ1201" s="57"/>
      <c r="CA1201" s="57"/>
      <c r="CB1201" s="57"/>
      <c r="CC1201" s="57"/>
      <c r="CD1201" s="57"/>
      <c r="CE1201" s="57"/>
      <c r="CF1201" s="57"/>
      <c r="CG1201" s="57"/>
      <c r="CH1201" s="57"/>
      <c r="CI1201" s="57"/>
      <c r="CJ1201" s="57"/>
      <c r="CK1201" s="57"/>
      <c r="CL1201" s="57"/>
      <c r="CM1201" s="57"/>
      <c r="CN1201" s="57"/>
      <c r="CO1201" s="57"/>
      <c r="CP1201" s="57"/>
      <c r="CQ1201" s="57"/>
      <c r="CR1201" s="57"/>
      <c r="CS1201" s="57"/>
      <c r="CT1201" s="57"/>
      <c r="CU1201" s="57"/>
      <c r="CV1201" s="57"/>
      <c r="CW1201" s="57"/>
      <c r="CX1201" s="57"/>
      <c r="CY1201" s="57"/>
      <c r="CZ1201" s="57"/>
      <c r="DA1201" s="57"/>
      <c r="DB1201" s="57"/>
      <c r="DC1201" s="57"/>
      <c r="DD1201" s="57"/>
      <c r="DE1201" s="57"/>
      <c r="DF1201" s="57"/>
      <c r="DG1201" s="57"/>
      <c r="DH1201" s="57"/>
      <c r="DI1201" s="57"/>
      <c r="DJ1201" s="57"/>
      <c r="DK1201" s="57"/>
      <c r="DL1201" s="57"/>
      <c r="DM1201" s="57"/>
      <c r="DN1201" s="57"/>
      <c r="DO1201" s="57"/>
      <c r="DP1201" s="57"/>
      <c r="DQ1201" s="57"/>
      <c r="DR1201" s="57"/>
      <c r="DS1201" s="57"/>
      <c r="DT1201" s="57"/>
      <c r="DU1201" s="57"/>
      <c r="DV1201" s="57"/>
      <c r="DW1201" s="57"/>
      <c r="DX1201" s="57"/>
      <c r="DY1201" s="57"/>
      <c r="DZ1201" s="57"/>
      <c r="EA1201" s="57"/>
      <c r="EB1201" s="57"/>
      <c r="EC1201" s="57"/>
      <c r="ED1201" s="57"/>
      <c r="EE1201" s="57"/>
      <c r="EF1201" s="57"/>
      <c r="EG1201" s="57"/>
      <c r="EH1201" s="57"/>
      <c r="EI1201" s="57"/>
      <c r="EJ1201" s="57"/>
      <c r="EK1201" s="57"/>
      <c r="EL1201" s="57"/>
      <c r="EM1201" s="57"/>
      <c r="EN1201" s="57"/>
      <c r="EO1201" s="57"/>
      <c r="EP1201" s="57"/>
      <c r="EQ1201" s="57"/>
      <c r="ER1201" s="57"/>
      <c r="ES1201" s="57"/>
      <c r="ET1201" s="57"/>
      <c r="EU1201" s="57"/>
      <c r="EV1201" s="57"/>
      <c r="EW1201" s="57"/>
      <c r="EX1201" s="57"/>
      <c r="EY1201" s="57"/>
      <c r="EZ1201" s="57"/>
      <c r="FA1201" s="57"/>
      <c r="FB1201" s="57"/>
      <c r="FC1201" s="57"/>
      <c r="FD1201" s="57"/>
      <c r="FE1201" s="57"/>
      <c r="FF1201" s="57"/>
      <c r="FG1201" s="92"/>
      <c r="FH1201" s="92"/>
      <c r="FI1201" s="92"/>
      <c r="FJ1201" s="92"/>
      <c r="FK1201" s="92"/>
      <c r="FL1201" s="92"/>
      <c r="FM1201" s="92"/>
      <c r="FN1201" s="92"/>
      <c r="FO1201" s="92"/>
    </row>
    <row r="1202" s="58" customFormat="1" ht="15" spans="1:171">
      <c r="A1202" s="85">
        <v>2200513</v>
      </c>
      <c r="B1202" s="106" t="s">
        <v>1010</v>
      </c>
      <c r="C1202" s="87">
        <v>0</v>
      </c>
      <c r="D1202" s="87">
        <v>0</v>
      </c>
      <c r="E1202" s="88"/>
      <c r="F1202" s="57"/>
      <c r="G1202" s="57"/>
      <c r="H1202" s="57"/>
      <c r="I1202" s="57"/>
      <c r="J1202" s="57"/>
      <c r="K1202" s="57"/>
      <c r="L1202" s="57"/>
      <c r="M1202" s="57"/>
      <c r="N1202" s="57"/>
      <c r="O1202" s="57"/>
      <c r="P1202" s="57"/>
      <c r="Q1202" s="57"/>
      <c r="R1202" s="57"/>
      <c r="S1202" s="57"/>
      <c r="T1202" s="57"/>
      <c r="U1202" s="57"/>
      <c r="V1202" s="57"/>
      <c r="W1202" s="57"/>
      <c r="X1202" s="57"/>
      <c r="Y1202" s="57"/>
      <c r="Z1202" s="57"/>
      <c r="AA1202" s="57"/>
      <c r="AB1202" s="57"/>
      <c r="AC1202" s="57"/>
      <c r="AD1202" s="57"/>
      <c r="AE1202" s="57"/>
      <c r="AF1202" s="57"/>
      <c r="AG1202" s="57"/>
      <c r="AH1202" s="57"/>
      <c r="AI1202" s="57"/>
      <c r="AJ1202" s="57"/>
      <c r="AK1202" s="57"/>
      <c r="AL1202" s="57"/>
      <c r="AM1202" s="57"/>
      <c r="AN1202" s="57"/>
      <c r="AO1202" s="57"/>
      <c r="AP1202" s="57"/>
      <c r="AQ1202" s="57"/>
      <c r="AR1202" s="57"/>
      <c r="AS1202" s="57"/>
      <c r="AT1202" s="57"/>
      <c r="AU1202" s="57"/>
      <c r="AV1202" s="57"/>
      <c r="AW1202" s="57"/>
      <c r="AX1202" s="57"/>
      <c r="AY1202" s="57"/>
      <c r="AZ1202" s="57"/>
      <c r="BA1202" s="57"/>
      <c r="BB1202" s="57"/>
      <c r="BC1202" s="57"/>
      <c r="BD1202" s="57"/>
      <c r="BE1202" s="57"/>
      <c r="BF1202" s="57"/>
      <c r="BG1202" s="57"/>
      <c r="BH1202" s="57"/>
      <c r="BI1202" s="57"/>
      <c r="BJ1202" s="57"/>
      <c r="BK1202" s="57"/>
      <c r="BL1202" s="57"/>
      <c r="BM1202" s="57"/>
      <c r="BN1202" s="57"/>
      <c r="BO1202" s="57"/>
      <c r="BP1202" s="57"/>
      <c r="BQ1202" s="57"/>
      <c r="BR1202" s="57"/>
      <c r="BS1202" s="57"/>
      <c r="BT1202" s="57"/>
      <c r="BU1202" s="57"/>
      <c r="BV1202" s="57"/>
      <c r="BW1202" s="57"/>
      <c r="BX1202" s="57"/>
      <c r="BY1202" s="57"/>
      <c r="BZ1202" s="57"/>
      <c r="CA1202" s="57"/>
      <c r="CB1202" s="57"/>
      <c r="CC1202" s="57"/>
      <c r="CD1202" s="57"/>
      <c r="CE1202" s="57"/>
      <c r="CF1202" s="57"/>
      <c r="CG1202" s="57"/>
      <c r="CH1202" s="57"/>
      <c r="CI1202" s="57"/>
      <c r="CJ1202" s="57"/>
      <c r="CK1202" s="57"/>
      <c r="CL1202" s="57"/>
      <c r="CM1202" s="57"/>
      <c r="CN1202" s="57"/>
      <c r="CO1202" s="57"/>
      <c r="CP1202" s="57"/>
      <c r="CQ1202" s="57"/>
      <c r="CR1202" s="57"/>
      <c r="CS1202" s="57"/>
      <c r="CT1202" s="57"/>
      <c r="CU1202" s="57"/>
      <c r="CV1202" s="57"/>
      <c r="CW1202" s="57"/>
      <c r="CX1202" s="57"/>
      <c r="CY1202" s="57"/>
      <c r="CZ1202" s="57"/>
      <c r="DA1202" s="57"/>
      <c r="DB1202" s="57"/>
      <c r="DC1202" s="57"/>
      <c r="DD1202" s="57"/>
      <c r="DE1202" s="57"/>
      <c r="DF1202" s="57"/>
      <c r="DG1202" s="57"/>
      <c r="DH1202" s="57"/>
      <c r="DI1202" s="57"/>
      <c r="DJ1202" s="57"/>
      <c r="DK1202" s="57"/>
      <c r="DL1202" s="57"/>
      <c r="DM1202" s="57"/>
      <c r="DN1202" s="57"/>
      <c r="DO1202" s="57"/>
      <c r="DP1202" s="57"/>
      <c r="DQ1202" s="57"/>
      <c r="DR1202" s="57"/>
      <c r="DS1202" s="57"/>
      <c r="DT1202" s="57"/>
      <c r="DU1202" s="57"/>
      <c r="DV1202" s="57"/>
      <c r="DW1202" s="57"/>
      <c r="DX1202" s="57"/>
      <c r="DY1202" s="57"/>
      <c r="DZ1202" s="57"/>
      <c r="EA1202" s="57"/>
      <c r="EB1202" s="57"/>
      <c r="EC1202" s="57"/>
      <c r="ED1202" s="57"/>
      <c r="EE1202" s="57"/>
      <c r="EF1202" s="57"/>
      <c r="EG1202" s="57"/>
      <c r="EH1202" s="57"/>
      <c r="EI1202" s="57"/>
      <c r="EJ1202" s="57"/>
      <c r="EK1202" s="57"/>
      <c r="EL1202" s="57"/>
      <c r="EM1202" s="57"/>
      <c r="EN1202" s="57"/>
      <c r="EO1202" s="57"/>
      <c r="EP1202" s="57"/>
      <c r="EQ1202" s="57"/>
      <c r="ER1202" s="57"/>
      <c r="ES1202" s="57"/>
      <c r="ET1202" s="57"/>
      <c r="EU1202" s="57"/>
      <c r="EV1202" s="57"/>
      <c r="EW1202" s="57"/>
      <c r="EX1202" s="57"/>
      <c r="EY1202" s="57"/>
      <c r="EZ1202" s="57"/>
      <c r="FA1202" s="57"/>
      <c r="FB1202" s="57"/>
      <c r="FC1202" s="57"/>
      <c r="FD1202" s="57"/>
      <c r="FE1202" s="57"/>
      <c r="FF1202" s="57"/>
      <c r="FG1202" s="92"/>
      <c r="FH1202" s="92"/>
      <c r="FI1202" s="92"/>
      <c r="FJ1202" s="92"/>
      <c r="FK1202" s="92"/>
      <c r="FL1202" s="92"/>
      <c r="FM1202" s="92"/>
      <c r="FN1202" s="92"/>
      <c r="FO1202" s="92"/>
    </row>
    <row r="1203" s="58" customFormat="1" ht="15" spans="1:171">
      <c r="A1203" s="85">
        <v>2200514</v>
      </c>
      <c r="B1203" s="106" t="s">
        <v>1011</v>
      </c>
      <c r="C1203" s="87">
        <v>0</v>
      </c>
      <c r="D1203" s="87">
        <v>0</v>
      </c>
      <c r="E1203" s="88"/>
      <c r="F1203" s="57"/>
      <c r="G1203" s="57"/>
      <c r="H1203" s="57"/>
      <c r="I1203" s="57"/>
      <c r="J1203" s="57"/>
      <c r="K1203" s="57"/>
      <c r="L1203" s="57"/>
      <c r="M1203" s="57"/>
      <c r="N1203" s="57"/>
      <c r="O1203" s="57"/>
      <c r="P1203" s="57"/>
      <c r="Q1203" s="57"/>
      <c r="R1203" s="57"/>
      <c r="S1203" s="57"/>
      <c r="T1203" s="57"/>
      <c r="U1203" s="57"/>
      <c r="V1203" s="57"/>
      <c r="W1203" s="57"/>
      <c r="X1203" s="57"/>
      <c r="Y1203" s="57"/>
      <c r="Z1203" s="57"/>
      <c r="AA1203" s="57"/>
      <c r="AB1203" s="57"/>
      <c r="AC1203" s="57"/>
      <c r="AD1203" s="57"/>
      <c r="AE1203" s="57"/>
      <c r="AF1203" s="57"/>
      <c r="AG1203" s="57"/>
      <c r="AH1203" s="57"/>
      <c r="AI1203" s="57"/>
      <c r="AJ1203" s="57"/>
      <c r="AK1203" s="57"/>
      <c r="AL1203" s="57"/>
      <c r="AM1203" s="57"/>
      <c r="AN1203" s="57"/>
      <c r="AO1203" s="57"/>
      <c r="AP1203" s="57"/>
      <c r="AQ1203" s="57"/>
      <c r="AR1203" s="57"/>
      <c r="AS1203" s="57"/>
      <c r="AT1203" s="57"/>
      <c r="AU1203" s="57"/>
      <c r="AV1203" s="57"/>
      <c r="AW1203" s="57"/>
      <c r="AX1203" s="57"/>
      <c r="AY1203" s="57"/>
      <c r="AZ1203" s="57"/>
      <c r="BA1203" s="57"/>
      <c r="BB1203" s="57"/>
      <c r="BC1203" s="57"/>
      <c r="BD1203" s="57"/>
      <c r="BE1203" s="57"/>
      <c r="BF1203" s="57"/>
      <c r="BG1203" s="57"/>
      <c r="BH1203" s="57"/>
      <c r="BI1203" s="57"/>
      <c r="BJ1203" s="57"/>
      <c r="BK1203" s="57"/>
      <c r="BL1203" s="57"/>
      <c r="BM1203" s="57"/>
      <c r="BN1203" s="57"/>
      <c r="BO1203" s="57"/>
      <c r="BP1203" s="57"/>
      <c r="BQ1203" s="57"/>
      <c r="BR1203" s="57"/>
      <c r="BS1203" s="57"/>
      <c r="BT1203" s="57"/>
      <c r="BU1203" s="57"/>
      <c r="BV1203" s="57"/>
      <c r="BW1203" s="57"/>
      <c r="BX1203" s="57"/>
      <c r="BY1203" s="57"/>
      <c r="BZ1203" s="57"/>
      <c r="CA1203" s="57"/>
      <c r="CB1203" s="57"/>
      <c r="CC1203" s="57"/>
      <c r="CD1203" s="57"/>
      <c r="CE1203" s="57"/>
      <c r="CF1203" s="57"/>
      <c r="CG1203" s="57"/>
      <c r="CH1203" s="57"/>
      <c r="CI1203" s="57"/>
      <c r="CJ1203" s="57"/>
      <c r="CK1203" s="57"/>
      <c r="CL1203" s="57"/>
      <c r="CM1203" s="57"/>
      <c r="CN1203" s="57"/>
      <c r="CO1203" s="57"/>
      <c r="CP1203" s="57"/>
      <c r="CQ1203" s="57"/>
      <c r="CR1203" s="57"/>
      <c r="CS1203" s="57"/>
      <c r="CT1203" s="57"/>
      <c r="CU1203" s="57"/>
      <c r="CV1203" s="57"/>
      <c r="CW1203" s="57"/>
      <c r="CX1203" s="57"/>
      <c r="CY1203" s="57"/>
      <c r="CZ1203" s="57"/>
      <c r="DA1203" s="57"/>
      <c r="DB1203" s="57"/>
      <c r="DC1203" s="57"/>
      <c r="DD1203" s="57"/>
      <c r="DE1203" s="57"/>
      <c r="DF1203" s="57"/>
      <c r="DG1203" s="57"/>
      <c r="DH1203" s="57"/>
      <c r="DI1203" s="57"/>
      <c r="DJ1203" s="57"/>
      <c r="DK1203" s="57"/>
      <c r="DL1203" s="57"/>
      <c r="DM1203" s="57"/>
      <c r="DN1203" s="57"/>
      <c r="DO1203" s="57"/>
      <c r="DP1203" s="57"/>
      <c r="DQ1203" s="57"/>
      <c r="DR1203" s="57"/>
      <c r="DS1203" s="57"/>
      <c r="DT1203" s="57"/>
      <c r="DU1203" s="57"/>
      <c r="DV1203" s="57"/>
      <c r="DW1203" s="57"/>
      <c r="DX1203" s="57"/>
      <c r="DY1203" s="57"/>
      <c r="DZ1203" s="57"/>
      <c r="EA1203" s="57"/>
      <c r="EB1203" s="57"/>
      <c r="EC1203" s="57"/>
      <c r="ED1203" s="57"/>
      <c r="EE1203" s="57"/>
      <c r="EF1203" s="57"/>
      <c r="EG1203" s="57"/>
      <c r="EH1203" s="57"/>
      <c r="EI1203" s="57"/>
      <c r="EJ1203" s="57"/>
      <c r="EK1203" s="57"/>
      <c r="EL1203" s="57"/>
      <c r="EM1203" s="57"/>
      <c r="EN1203" s="57"/>
      <c r="EO1203" s="57"/>
      <c r="EP1203" s="57"/>
      <c r="EQ1203" s="57"/>
      <c r="ER1203" s="57"/>
      <c r="ES1203" s="57"/>
      <c r="ET1203" s="57"/>
      <c r="EU1203" s="57"/>
      <c r="EV1203" s="57"/>
      <c r="EW1203" s="57"/>
      <c r="EX1203" s="57"/>
      <c r="EY1203" s="57"/>
      <c r="EZ1203" s="57"/>
      <c r="FA1203" s="57"/>
      <c r="FB1203" s="57"/>
      <c r="FC1203" s="57"/>
      <c r="FD1203" s="57"/>
      <c r="FE1203" s="57"/>
      <c r="FF1203" s="57"/>
      <c r="FG1203" s="92"/>
      <c r="FH1203" s="92"/>
      <c r="FI1203" s="92"/>
      <c r="FJ1203" s="92"/>
      <c r="FK1203" s="92"/>
      <c r="FL1203" s="92"/>
      <c r="FM1203" s="92"/>
      <c r="FN1203" s="92"/>
      <c r="FO1203" s="92"/>
    </row>
    <row r="1204" s="58" customFormat="1" ht="15" spans="1:171">
      <c r="A1204" s="85">
        <v>2200599</v>
      </c>
      <c r="B1204" s="106" t="s">
        <v>1012</v>
      </c>
      <c r="C1204" s="87">
        <v>29</v>
      </c>
      <c r="D1204" s="87">
        <v>25</v>
      </c>
      <c r="E1204" s="88">
        <f t="shared" ref="E1204:E1208" si="87">SUM(D1204/C1204)</f>
        <v>0.862068965517241</v>
      </c>
      <c r="F1204" s="57"/>
      <c r="G1204" s="57"/>
      <c r="H1204" s="57"/>
      <c r="I1204" s="57"/>
      <c r="J1204" s="57"/>
      <c r="K1204" s="57"/>
      <c r="L1204" s="57"/>
      <c r="M1204" s="57"/>
      <c r="N1204" s="57"/>
      <c r="O1204" s="57"/>
      <c r="P1204" s="57"/>
      <c r="Q1204" s="57"/>
      <c r="R1204" s="57"/>
      <c r="S1204" s="57"/>
      <c r="T1204" s="57"/>
      <c r="U1204" s="57"/>
      <c r="V1204" s="57"/>
      <c r="W1204" s="57"/>
      <c r="X1204" s="57"/>
      <c r="Y1204" s="57"/>
      <c r="Z1204" s="57"/>
      <c r="AA1204" s="57"/>
      <c r="AB1204" s="57"/>
      <c r="AC1204" s="57"/>
      <c r="AD1204" s="57"/>
      <c r="AE1204" s="57"/>
      <c r="AF1204" s="57"/>
      <c r="AG1204" s="57"/>
      <c r="AH1204" s="57"/>
      <c r="AI1204" s="57"/>
      <c r="AJ1204" s="57"/>
      <c r="AK1204" s="57"/>
      <c r="AL1204" s="57"/>
      <c r="AM1204" s="57"/>
      <c r="AN1204" s="57"/>
      <c r="AO1204" s="57"/>
      <c r="AP1204" s="57"/>
      <c r="AQ1204" s="57"/>
      <c r="AR1204" s="57"/>
      <c r="AS1204" s="57"/>
      <c r="AT1204" s="57"/>
      <c r="AU1204" s="57"/>
      <c r="AV1204" s="57"/>
      <c r="AW1204" s="57"/>
      <c r="AX1204" s="57"/>
      <c r="AY1204" s="57"/>
      <c r="AZ1204" s="57"/>
      <c r="BA1204" s="57"/>
      <c r="BB1204" s="57"/>
      <c r="BC1204" s="57"/>
      <c r="BD1204" s="57"/>
      <c r="BE1204" s="57"/>
      <c r="BF1204" s="57"/>
      <c r="BG1204" s="57"/>
      <c r="BH1204" s="57"/>
      <c r="BI1204" s="57"/>
      <c r="BJ1204" s="57"/>
      <c r="BK1204" s="57"/>
      <c r="BL1204" s="57"/>
      <c r="BM1204" s="57"/>
      <c r="BN1204" s="57"/>
      <c r="BO1204" s="57"/>
      <c r="BP1204" s="57"/>
      <c r="BQ1204" s="57"/>
      <c r="BR1204" s="57"/>
      <c r="BS1204" s="57"/>
      <c r="BT1204" s="57"/>
      <c r="BU1204" s="57"/>
      <c r="BV1204" s="57"/>
      <c r="BW1204" s="57"/>
      <c r="BX1204" s="57"/>
      <c r="BY1204" s="57"/>
      <c r="BZ1204" s="57"/>
      <c r="CA1204" s="57"/>
      <c r="CB1204" s="57"/>
      <c r="CC1204" s="57"/>
      <c r="CD1204" s="57"/>
      <c r="CE1204" s="57"/>
      <c r="CF1204" s="57"/>
      <c r="CG1204" s="57"/>
      <c r="CH1204" s="57"/>
      <c r="CI1204" s="57"/>
      <c r="CJ1204" s="57"/>
      <c r="CK1204" s="57"/>
      <c r="CL1204" s="57"/>
      <c r="CM1204" s="57"/>
      <c r="CN1204" s="57"/>
      <c r="CO1204" s="57"/>
      <c r="CP1204" s="57"/>
      <c r="CQ1204" s="57"/>
      <c r="CR1204" s="57"/>
      <c r="CS1204" s="57"/>
      <c r="CT1204" s="57"/>
      <c r="CU1204" s="57"/>
      <c r="CV1204" s="57"/>
      <c r="CW1204" s="57"/>
      <c r="CX1204" s="57"/>
      <c r="CY1204" s="57"/>
      <c r="CZ1204" s="57"/>
      <c r="DA1204" s="57"/>
      <c r="DB1204" s="57"/>
      <c r="DC1204" s="57"/>
      <c r="DD1204" s="57"/>
      <c r="DE1204" s="57"/>
      <c r="DF1204" s="57"/>
      <c r="DG1204" s="57"/>
      <c r="DH1204" s="57"/>
      <c r="DI1204" s="57"/>
      <c r="DJ1204" s="57"/>
      <c r="DK1204" s="57"/>
      <c r="DL1204" s="57"/>
      <c r="DM1204" s="57"/>
      <c r="DN1204" s="57"/>
      <c r="DO1204" s="57"/>
      <c r="DP1204" s="57"/>
      <c r="DQ1204" s="57"/>
      <c r="DR1204" s="57"/>
      <c r="DS1204" s="57"/>
      <c r="DT1204" s="57"/>
      <c r="DU1204" s="57"/>
      <c r="DV1204" s="57"/>
      <c r="DW1204" s="57"/>
      <c r="DX1204" s="57"/>
      <c r="DY1204" s="57"/>
      <c r="DZ1204" s="57"/>
      <c r="EA1204" s="57"/>
      <c r="EB1204" s="57"/>
      <c r="EC1204" s="57"/>
      <c r="ED1204" s="57"/>
      <c r="EE1204" s="57"/>
      <c r="EF1204" s="57"/>
      <c r="EG1204" s="57"/>
      <c r="EH1204" s="57"/>
      <c r="EI1204" s="57"/>
      <c r="EJ1204" s="57"/>
      <c r="EK1204" s="57"/>
      <c r="EL1204" s="57"/>
      <c r="EM1204" s="57"/>
      <c r="EN1204" s="57"/>
      <c r="EO1204" s="57"/>
      <c r="EP1204" s="57"/>
      <c r="EQ1204" s="57"/>
      <c r="ER1204" s="57"/>
      <c r="ES1204" s="57"/>
      <c r="ET1204" s="57"/>
      <c r="EU1204" s="57"/>
      <c r="EV1204" s="57"/>
      <c r="EW1204" s="57"/>
      <c r="EX1204" s="57"/>
      <c r="EY1204" s="57"/>
      <c r="EZ1204" s="57"/>
      <c r="FA1204" s="57"/>
      <c r="FB1204" s="57"/>
      <c r="FC1204" s="57"/>
      <c r="FD1204" s="57"/>
      <c r="FE1204" s="57"/>
      <c r="FF1204" s="57"/>
      <c r="FG1204" s="92"/>
      <c r="FH1204" s="92"/>
      <c r="FI1204" s="92"/>
      <c r="FJ1204" s="92"/>
      <c r="FK1204" s="92"/>
      <c r="FL1204" s="92"/>
      <c r="FM1204" s="92"/>
      <c r="FN1204" s="92"/>
      <c r="FO1204" s="92"/>
    </row>
    <row r="1205" s="58" customFormat="1" ht="15" spans="1:171">
      <c r="A1205" s="81">
        <v>22099</v>
      </c>
      <c r="B1205" s="82" t="s">
        <v>1013</v>
      </c>
      <c r="C1205" s="83">
        <v>0</v>
      </c>
      <c r="D1205" s="94">
        <v>0</v>
      </c>
      <c r="E1205" s="84" t="e">
        <f t="shared" si="87"/>
        <v>#DIV/0!</v>
      </c>
      <c r="F1205" s="57"/>
      <c r="G1205" s="57"/>
      <c r="H1205" s="57"/>
      <c r="I1205" s="57"/>
      <c r="J1205" s="57"/>
      <c r="K1205" s="57"/>
      <c r="L1205" s="57"/>
      <c r="M1205" s="57"/>
      <c r="N1205" s="57"/>
      <c r="O1205" s="57"/>
      <c r="P1205" s="57"/>
      <c r="Q1205" s="57"/>
      <c r="R1205" s="57"/>
      <c r="S1205" s="57"/>
      <c r="T1205" s="57"/>
      <c r="U1205" s="57"/>
      <c r="V1205" s="57"/>
      <c r="W1205" s="57"/>
      <c r="X1205" s="57"/>
      <c r="Y1205" s="57"/>
      <c r="Z1205" s="57"/>
      <c r="AA1205" s="57"/>
      <c r="AB1205" s="57"/>
      <c r="AC1205" s="57"/>
      <c r="AD1205" s="57"/>
      <c r="AE1205" s="57"/>
      <c r="AF1205" s="57"/>
      <c r="AG1205" s="57"/>
      <c r="AH1205" s="57"/>
      <c r="AI1205" s="57"/>
      <c r="AJ1205" s="57"/>
      <c r="AK1205" s="57"/>
      <c r="AL1205" s="57"/>
      <c r="AM1205" s="57"/>
      <c r="AN1205" s="57"/>
      <c r="AO1205" s="57"/>
      <c r="AP1205" s="57"/>
      <c r="AQ1205" s="57"/>
      <c r="AR1205" s="57"/>
      <c r="AS1205" s="57"/>
      <c r="AT1205" s="57"/>
      <c r="AU1205" s="57"/>
      <c r="AV1205" s="57"/>
      <c r="AW1205" s="57"/>
      <c r="AX1205" s="57"/>
      <c r="AY1205" s="57"/>
      <c r="AZ1205" s="57"/>
      <c r="BA1205" s="57"/>
      <c r="BB1205" s="57"/>
      <c r="BC1205" s="57"/>
      <c r="BD1205" s="57"/>
      <c r="BE1205" s="57"/>
      <c r="BF1205" s="57"/>
      <c r="BG1205" s="57"/>
      <c r="BH1205" s="57"/>
      <c r="BI1205" s="57"/>
      <c r="BJ1205" s="57"/>
      <c r="BK1205" s="57"/>
      <c r="BL1205" s="57"/>
      <c r="BM1205" s="57"/>
      <c r="BN1205" s="57"/>
      <c r="BO1205" s="57"/>
      <c r="BP1205" s="57"/>
      <c r="BQ1205" s="57"/>
      <c r="BR1205" s="57"/>
      <c r="BS1205" s="57"/>
      <c r="BT1205" s="57"/>
      <c r="BU1205" s="57"/>
      <c r="BV1205" s="57"/>
      <c r="BW1205" s="57"/>
      <c r="BX1205" s="57"/>
      <c r="BY1205" s="57"/>
      <c r="BZ1205" s="57"/>
      <c r="CA1205" s="57"/>
      <c r="CB1205" s="57"/>
      <c r="CC1205" s="57"/>
      <c r="CD1205" s="57"/>
      <c r="CE1205" s="57"/>
      <c r="CF1205" s="57"/>
      <c r="CG1205" s="57"/>
      <c r="CH1205" s="57"/>
      <c r="CI1205" s="57"/>
      <c r="CJ1205" s="57"/>
      <c r="CK1205" s="57"/>
      <c r="CL1205" s="57"/>
      <c r="CM1205" s="57"/>
      <c r="CN1205" s="57"/>
      <c r="CO1205" s="57"/>
      <c r="CP1205" s="57"/>
      <c r="CQ1205" s="57"/>
      <c r="CR1205" s="57"/>
      <c r="CS1205" s="57"/>
      <c r="CT1205" s="57"/>
      <c r="CU1205" s="57"/>
      <c r="CV1205" s="57"/>
      <c r="CW1205" s="57"/>
      <c r="CX1205" s="57"/>
      <c r="CY1205" s="57"/>
      <c r="CZ1205" s="57"/>
      <c r="DA1205" s="57"/>
      <c r="DB1205" s="57"/>
      <c r="DC1205" s="57"/>
      <c r="DD1205" s="57"/>
      <c r="DE1205" s="57"/>
      <c r="DF1205" s="57"/>
      <c r="DG1205" s="57"/>
      <c r="DH1205" s="57"/>
      <c r="DI1205" s="57"/>
      <c r="DJ1205" s="57"/>
      <c r="DK1205" s="57"/>
      <c r="DL1205" s="57"/>
      <c r="DM1205" s="57"/>
      <c r="DN1205" s="57"/>
      <c r="DO1205" s="57"/>
      <c r="DP1205" s="57"/>
      <c r="DQ1205" s="57"/>
      <c r="DR1205" s="57"/>
      <c r="DS1205" s="57"/>
      <c r="DT1205" s="57"/>
      <c r="DU1205" s="57"/>
      <c r="DV1205" s="57"/>
      <c r="DW1205" s="57"/>
      <c r="DX1205" s="57"/>
      <c r="DY1205" s="57"/>
      <c r="DZ1205" s="57"/>
      <c r="EA1205" s="57"/>
      <c r="EB1205" s="57"/>
      <c r="EC1205" s="57"/>
      <c r="ED1205" s="57"/>
      <c r="EE1205" s="57"/>
      <c r="EF1205" s="57"/>
      <c r="EG1205" s="57"/>
      <c r="EH1205" s="57"/>
      <c r="EI1205" s="57"/>
      <c r="EJ1205" s="57"/>
      <c r="EK1205" s="57"/>
      <c r="EL1205" s="57"/>
      <c r="EM1205" s="57"/>
      <c r="EN1205" s="57"/>
      <c r="EO1205" s="57"/>
      <c r="EP1205" s="57"/>
      <c r="EQ1205" s="57"/>
      <c r="ER1205" s="57"/>
      <c r="ES1205" s="57"/>
      <c r="ET1205" s="57"/>
      <c r="EU1205" s="57"/>
      <c r="EV1205" s="57"/>
      <c r="EW1205" s="57"/>
      <c r="EX1205" s="57"/>
      <c r="EY1205" s="57"/>
      <c r="EZ1205" s="57"/>
      <c r="FA1205" s="57"/>
      <c r="FB1205" s="57"/>
      <c r="FC1205" s="57"/>
      <c r="FD1205" s="57"/>
      <c r="FE1205" s="57"/>
      <c r="FF1205" s="57"/>
      <c r="FG1205" s="92"/>
      <c r="FH1205" s="92"/>
      <c r="FI1205" s="92"/>
      <c r="FJ1205" s="92"/>
      <c r="FK1205" s="92"/>
      <c r="FL1205" s="92"/>
      <c r="FM1205" s="92"/>
      <c r="FN1205" s="92"/>
      <c r="FO1205" s="92"/>
    </row>
    <row r="1206" s="58" customFormat="1" ht="15" spans="1:171">
      <c r="A1206" s="85">
        <v>2209999</v>
      </c>
      <c r="B1206" s="106" t="s">
        <v>1013</v>
      </c>
      <c r="C1206" s="87">
        <v>0</v>
      </c>
      <c r="D1206" s="87">
        <v>0</v>
      </c>
      <c r="E1206" s="88" t="e">
        <f t="shared" si="87"/>
        <v>#DIV/0!</v>
      </c>
      <c r="F1206" s="57"/>
      <c r="G1206" s="57"/>
      <c r="H1206" s="57"/>
      <c r="I1206" s="57"/>
      <c r="J1206" s="57"/>
      <c r="K1206" s="57"/>
      <c r="L1206" s="57"/>
      <c r="M1206" s="57"/>
      <c r="N1206" s="57"/>
      <c r="O1206" s="57"/>
      <c r="P1206" s="57"/>
      <c r="Q1206" s="57"/>
      <c r="R1206" s="57"/>
      <c r="S1206" s="57"/>
      <c r="T1206" s="57"/>
      <c r="U1206" s="57"/>
      <c r="V1206" s="57"/>
      <c r="W1206" s="57"/>
      <c r="X1206" s="57"/>
      <c r="Y1206" s="57"/>
      <c r="Z1206" s="57"/>
      <c r="AA1206" s="57"/>
      <c r="AB1206" s="57"/>
      <c r="AC1206" s="57"/>
      <c r="AD1206" s="57"/>
      <c r="AE1206" s="57"/>
      <c r="AF1206" s="57"/>
      <c r="AG1206" s="57"/>
      <c r="AH1206" s="57"/>
      <c r="AI1206" s="57"/>
      <c r="AJ1206" s="57"/>
      <c r="AK1206" s="57"/>
      <c r="AL1206" s="57"/>
      <c r="AM1206" s="57"/>
      <c r="AN1206" s="57"/>
      <c r="AO1206" s="57"/>
      <c r="AP1206" s="57"/>
      <c r="AQ1206" s="57"/>
      <c r="AR1206" s="57"/>
      <c r="AS1206" s="57"/>
      <c r="AT1206" s="57"/>
      <c r="AU1206" s="57"/>
      <c r="AV1206" s="57"/>
      <c r="AW1206" s="57"/>
      <c r="AX1206" s="57"/>
      <c r="AY1206" s="57"/>
      <c r="AZ1206" s="57"/>
      <c r="BA1206" s="57"/>
      <c r="BB1206" s="57"/>
      <c r="BC1206" s="57"/>
      <c r="BD1206" s="57"/>
      <c r="BE1206" s="57"/>
      <c r="BF1206" s="57"/>
      <c r="BG1206" s="57"/>
      <c r="BH1206" s="57"/>
      <c r="BI1206" s="57"/>
      <c r="BJ1206" s="57"/>
      <c r="BK1206" s="57"/>
      <c r="BL1206" s="57"/>
      <c r="BM1206" s="57"/>
      <c r="BN1206" s="57"/>
      <c r="BO1206" s="57"/>
      <c r="BP1206" s="57"/>
      <c r="BQ1206" s="57"/>
      <c r="BR1206" s="57"/>
      <c r="BS1206" s="57"/>
      <c r="BT1206" s="57"/>
      <c r="BU1206" s="57"/>
      <c r="BV1206" s="57"/>
      <c r="BW1206" s="57"/>
      <c r="BX1206" s="57"/>
      <c r="BY1206" s="57"/>
      <c r="BZ1206" s="57"/>
      <c r="CA1206" s="57"/>
      <c r="CB1206" s="57"/>
      <c r="CC1206" s="57"/>
      <c r="CD1206" s="57"/>
      <c r="CE1206" s="57"/>
      <c r="CF1206" s="57"/>
      <c r="CG1206" s="57"/>
      <c r="CH1206" s="57"/>
      <c r="CI1206" s="57"/>
      <c r="CJ1206" s="57"/>
      <c r="CK1206" s="57"/>
      <c r="CL1206" s="57"/>
      <c r="CM1206" s="57"/>
      <c r="CN1206" s="57"/>
      <c r="CO1206" s="57"/>
      <c r="CP1206" s="57"/>
      <c r="CQ1206" s="57"/>
      <c r="CR1206" s="57"/>
      <c r="CS1206" s="57"/>
      <c r="CT1206" s="57"/>
      <c r="CU1206" s="57"/>
      <c r="CV1206" s="57"/>
      <c r="CW1206" s="57"/>
      <c r="CX1206" s="57"/>
      <c r="CY1206" s="57"/>
      <c r="CZ1206" s="57"/>
      <c r="DA1206" s="57"/>
      <c r="DB1206" s="57"/>
      <c r="DC1206" s="57"/>
      <c r="DD1206" s="57"/>
      <c r="DE1206" s="57"/>
      <c r="DF1206" s="57"/>
      <c r="DG1206" s="57"/>
      <c r="DH1206" s="57"/>
      <c r="DI1206" s="57"/>
      <c r="DJ1206" s="57"/>
      <c r="DK1206" s="57"/>
      <c r="DL1206" s="57"/>
      <c r="DM1206" s="57"/>
      <c r="DN1206" s="57"/>
      <c r="DO1206" s="57"/>
      <c r="DP1206" s="57"/>
      <c r="DQ1206" s="57"/>
      <c r="DR1206" s="57"/>
      <c r="DS1206" s="57"/>
      <c r="DT1206" s="57"/>
      <c r="DU1206" s="57"/>
      <c r="DV1206" s="57"/>
      <c r="DW1206" s="57"/>
      <c r="DX1206" s="57"/>
      <c r="DY1206" s="57"/>
      <c r="DZ1206" s="57"/>
      <c r="EA1206" s="57"/>
      <c r="EB1206" s="57"/>
      <c r="EC1206" s="57"/>
      <c r="ED1206" s="57"/>
      <c r="EE1206" s="57"/>
      <c r="EF1206" s="57"/>
      <c r="EG1206" s="57"/>
      <c r="EH1206" s="57"/>
      <c r="EI1206" s="57"/>
      <c r="EJ1206" s="57"/>
      <c r="EK1206" s="57"/>
      <c r="EL1206" s="57"/>
      <c r="EM1206" s="57"/>
      <c r="EN1206" s="57"/>
      <c r="EO1206" s="57"/>
      <c r="EP1206" s="57"/>
      <c r="EQ1206" s="57"/>
      <c r="ER1206" s="57"/>
      <c r="ES1206" s="57"/>
      <c r="ET1206" s="57"/>
      <c r="EU1206" s="57"/>
      <c r="EV1206" s="57"/>
      <c r="EW1206" s="57"/>
      <c r="EX1206" s="57"/>
      <c r="EY1206" s="57"/>
      <c r="EZ1206" s="57"/>
      <c r="FA1206" s="57"/>
      <c r="FB1206" s="57"/>
      <c r="FC1206" s="57"/>
      <c r="FD1206" s="57"/>
      <c r="FE1206" s="57"/>
      <c r="FF1206" s="57"/>
      <c r="FG1206" s="92"/>
      <c r="FH1206" s="92"/>
      <c r="FI1206" s="92"/>
      <c r="FJ1206" s="92"/>
      <c r="FK1206" s="92"/>
      <c r="FL1206" s="92"/>
      <c r="FM1206" s="92"/>
      <c r="FN1206" s="92"/>
      <c r="FO1206" s="92"/>
    </row>
    <row r="1207" s="58" customFormat="1" ht="15" spans="1:171">
      <c r="A1207" s="77">
        <v>221</v>
      </c>
      <c r="B1207" s="78" t="s">
        <v>1014</v>
      </c>
      <c r="C1207" s="79">
        <f>C1208+C1220+C1224</f>
        <v>8385</v>
      </c>
      <c r="D1207" s="79">
        <f>D1208+D1220+D1224</f>
        <v>7176</v>
      </c>
      <c r="E1207" s="80">
        <f t="shared" si="87"/>
        <v>0.855813953488372</v>
      </c>
      <c r="F1207" s="57"/>
      <c r="G1207" s="57"/>
      <c r="H1207" s="57"/>
      <c r="I1207" s="57"/>
      <c r="J1207" s="57"/>
      <c r="K1207" s="57"/>
      <c r="L1207" s="57"/>
      <c r="M1207" s="57"/>
      <c r="N1207" s="57"/>
      <c r="O1207" s="57"/>
      <c r="P1207" s="57"/>
      <c r="Q1207" s="57"/>
      <c r="R1207" s="57"/>
      <c r="S1207" s="57"/>
      <c r="T1207" s="57"/>
      <c r="U1207" s="57"/>
      <c r="V1207" s="57"/>
      <c r="W1207" s="57"/>
      <c r="X1207" s="57"/>
      <c r="Y1207" s="57"/>
      <c r="Z1207" s="57"/>
      <c r="AA1207" s="57"/>
      <c r="AB1207" s="57"/>
      <c r="AC1207" s="57"/>
      <c r="AD1207" s="57"/>
      <c r="AE1207" s="57"/>
      <c r="AF1207" s="57"/>
      <c r="AG1207" s="57"/>
      <c r="AH1207" s="57"/>
      <c r="AI1207" s="57"/>
      <c r="AJ1207" s="57"/>
      <c r="AK1207" s="57"/>
      <c r="AL1207" s="57"/>
      <c r="AM1207" s="57"/>
      <c r="AN1207" s="57"/>
      <c r="AO1207" s="57"/>
      <c r="AP1207" s="57"/>
      <c r="AQ1207" s="57"/>
      <c r="AR1207" s="57"/>
      <c r="AS1207" s="57"/>
      <c r="AT1207" s="57"/>
      <c r="AU1207" s="57"/>
      <c r="AV1207" s="57"/>
      <c r="AW1207" s="57"/>
      <c r="AX1207" s="57"/>
      <c r="AY1207" s="57"/>
      <c r="AZ1207" s="57"/>
      <c r="BA1207" s="57"/>
      <c r="BB1207" s="57"/>
      <c r="BC1207" s="57"/>
      <c r="BD1207" s="57"/>
      <c r="BE1207" s="57"/>
      <c r="BF1207" s="57"/>
      <c r="BG1207" s="57"/>
      <c r="BH1207" s="57"/>
      <c r="BI1207" s="57"/>
      <c r="BJ1207" s="57"/>
      <c r="BK1207" s="57"/>
      <c r="BL1207" s="57"/>
      <c r="BM1207" s="57"/>
      <c r="BN1207" s="57"/>
      <c r="BO1207" s="57"/>
      <c r="BP1207" s="57"/>
      <c r="BQ1207" s="57"/>
      <c r="BR1207" s="57"/>
      <c r="BS1207" s="57"/>
      <c r="BT1207" s="57"/>
      <c r="BU1207" s="57"/>
      <c r="BV1207" s="57"/>
      <c r="BW1207" s="57"/>
      <c r="BX1207" s="57"/>
      <c r="BY1207" s="57"/>
      <c r="BZ1207" s="57"/>
      <c r="CA1207" s="57"/>
      <c r="CB1207" s="57"/>
      <c r="CC1207" s="57"/>
      <c r="CD1207" s="57"/>
      <c r="CE1207" s="57"/>
      <c r="CF1207" s="57"/>
      <c r="CG1207" s="57"/>
      <c r="CH1207" s="57"/>
      <c r="CI1207" s="57"/>
      <c r="CJ1207" s="57"/>
      <c r="CK1207" s="57"/>
      <c r="CL1207" s="57"/>
      <c r="CM1207" s="57"/>
      <c r="CN1207" s="57"/>
      <c r="CO1207" s="57"/>
      <c r="CP1207" s="57"/>
      <c r="CQ1207" s="57"/>
      <c r="CR1207" s="57"/>
      <c r="CS1207" s="57"/>
      <c r="CT1207" s="57"/>
      <c r="CU1207" s="57"/>
      <c r="CV1207" s="57"/>
      <c r="CW1207" s="57"/>
      <c r="CX1207" s="57"/>
      <c r="CY1207" s="57"/>
      <c r="CZ1207" s="57"/>
      <c r="DA1207" s="57"/>
      <c r="DB1207" s="57"/>
      <c r="DC1207" s="57"/>
      <c r="DD1207" s="57"/>
      <c r="DE1207" s="57"/>
      <c r="DF1207" s="57"/>
      <c r="DG1207" s="57"/>
      <c r="DH1207" s="57"/>
      <c r="DI1207" s="57"/>
      <c r="DJ1207" s="57"/>
      <c r="DK1207" s="57"/>
      <c r="DL1207" s="57"/>
      <c r="DM1207" s="57"/>
      <c r="DN1207" s="57"/>
      <c r="DO1207" s="57"/>
      <c r="DP1207" s="57"/>
      <c r="DQ1207" s="57"/>
      <c r="DR1207" s="57"/>
      <c r="DS1207" s="57"/>
      <c r="DT1207" s="57"/>
      <c r="DU1207" s="57"/>
      <c r="DV1207" s="57"/>
      <c r="DW1207" s="57"/>
      <c r="DX1207" s="57"/>
      <c r="DY1207" s="57"/>
      <c r="DZ1207" s="57"/>
      <c r="EA1207" s="57"/>
      <c r="EB1207" s="57"/>
      <c r="EC1207" s="57"/>
      <c r="ED1207" s="57"/>
      <c r="EE1207" s="57"/>
      <c r="EF1207" s="57"/>
      <c r="EG1207" s="57"/>
      <c r="EH1207" s="57"/>
      <c r="EI1207" s="57"/>
      <c r="EJ1207" s="57"/>
      <c r="EK1207" s="57"/>
      <c r="EL1207" s="57"/>
      <c r="EM1207" s="57"/>
      <c r="EN1207" s="57"/>
      <c r="EO1207" s="57"/>
      <c r="EP1207" s="57"/>
      <c r="EQ1207" s="57"/>
      <c r="ER1207" s="57"/>
      <c r="ES1207" s="57"/>
      <c r="ET1207" s="57"/>
      <c r="EU1207" s="57"/>
      <c r="EV1207" s="57"/>
      <c r="EW1207" s="57"/>
      <c r="EX1207" s="57"/>
      <c r="EY1207" s="57"/>
      <c r="EZ1207" s="57"/>
      <c r="FA1207" s="57"/>
      <c r="FB1207" s="57"/>
      <c r="FC1207" s="57"/>
      <c r="FD1207" s="57"/>
      <c r="FE1207" s="57"/>
      <c r="FF1207" s="57"/>
      <c r="FG1207" s="92"/>
      <c r="FH1207" s="92"/>
      <c r="FI1207" s="92"/>
      <c r="FJ1207" s="92"/>
      <c r="FK1207" s="92"/>
      <c r="FL1207" s="92"/>
      <c r="FM1207" s="92"/>
      <c r="FN1207" s="92"/>
      <c r="FO1207" s="92"/>
    </row>
    <row r="1208" s="58" customFormat="1" ht="15" spans="1:171">
      <c r="A1208" s="81">
        <v>22101</v>
      </c>
      <c r="B1208" s="82" t="s">
        <v>1015</v>
      </c>
      <c r="C1208" s="83">
        <f>SUM(C1209:C1219)</f>
        <v>3936</v>
      </c>
      <c r="D1208" s="83">
        <f>SUM(D1209:D1219)</f>
        <v>2196</v>
      </c>
      <c r="E1208" s="84">
        <f t="shared" si="87"/>
        <v>0.557926829268293</v>
      </c>
      <c r="F1208" s="57"/>
      <c r="G1208" s="57"/>
      <c r="H1208" s="57"/>
      <c r="I1208" s="57"/>
      <c r="J1208" s="57"/>
      <c r="K1208" s="57"/>
      <c r="L1208" s="57"/>
      <c r="M1208" s="57"/>
      <c r="N1208" s="57"/>
      <c r="O1208" s="57"/>
      <c r="P1208" s="57"/>
      <c r="Q1208" s="57"/>
      <c r="R1208" s="57"/>
      <c r="S1208" s="57"/>
      <c r="T1208" s="57"/>
      <c r="U1208" s="57"/>
      <c r="V1208" s="57"/>
      <c r="W1208" s="57"/>
      <c r="X1208" s="57"/>
      <c r="Y1208" s="57"/>
      <c r="Z1208" s="57"/>
      <c r="AA1208" s="57"/>
      <c r="AB1208" s="57"/>
      <c r="AC1208" s="57"/>
      <c r="AD1208" s="57"/>
      <c r="AE1208" s="57"/>
      <c r="AF1208" s="57"/>
      <c r="AG1208" s="57"/>
      <c r="AH1208" s="57"/>
      <c r="AI1208" s="57"/>
      <c r="AJ1208" s="57"/>
      <c r="AK1208" s="57"/>
      <c r="AL1208" s="57"/>
      <c r="AM1208" s="57"/>
      <c r="AN1208" s="57"/>
      <c r="AO1208" s="57"/>
      <c r="AP1208" s="57"/>
      <c r="AQ1208" s="57"/>
      <c r="AR1208" s="57"/>
      <c r="AS1208" s="57"/>
      <c r="AT1208" s="57"/>
      <c r="AU1208" s="57"/>
      <c r="AV1208" s="57"/>
      <c r="AW1208" s="57"/>
      <c r="AX1208" s="57"/>
      <c r="AY1208" s="57"/>
      <c r="AZ1208" s="57"/>
      <c r="BA1208" s="57"/>
      <c r="BB1208" s="57"/>
      <c r="BC1208" s="57"/>
      <c r="BD1208" s="57"/>
      <c r="BE1208" s="57"/>
      <c r="BF1208" s="57"/>
      <c r="BG1208" s="57"/>
      <c r="BH1208" s="57"/>
      <c r="BI1208" s="57"/>
      <c r="BJ1208" s="57"/>
      <c r="BK1208" s="57"/>
      <c r="BL1208" s="57"/>
      <c r="BM1208" s="57"/>
      <c r="BN1208" s="57"/>
      <c r="BO1208" s="57"/>
      <c r="BP1208" s="57"/>
      <c r="BQ1208" s="57"/>
      <c r="BR1208" s="57"/>
      <c r="BS1208" s="57"/>
      <c r="BT1208" s="57"/>
      <c r="BU1208" s="57"/>
      <c r="BV1208" s="57"/>
      <c r="BW1208" s="57"/>
      <c r="BX1208" s="57"/>
      <c r="BY1208" s="57"/>
      <c r="BZ1208" s="57"/>
      <c r="CA1208" s="57"/>
      <c r="CB1208" s="57"/>
      <c r="CC1208" s="57"/>
      <c r="CD1208" s="57"/>
      <c r="CE1208" s="57"/>
      <c r="CF1208" s="57"/>
      <c r="CG1208" s="57"/>
      <c r="CH1208" s="57"/>
      <c r="CI1208" s="57"/>
      <c r="CJ1208" s="57"/>
      <c r="CK1208" s="57"/>
      <c r="CL1208" s="57"/>
      <c r="CM1208" s="57"/>
      <c r="CN1208" s="57"/>
      <c r="CO1208" s="57"/>
      <c r="CP1208" s="57"/>
      <c r="CQ1208" s="57"/>
      <c r="CR1208" s="57"/>
      <c r="CS1208" s="57"/>
      <c r="CT1208" s="57"/>
      <c r="CU1208" s="57"/>
      <c r="CV1208" s="57"/>
      <c r="CW1208" s="57"/>
      <c r="CX1208" s="57"/>
      <c r="CY1208" s="57"/>
      <c r="CZ1208" s="57"/>
      <c r="DA1208" s="57"/>
      <c r="DB1208" s="57"/>
      <c r="DC1208" s="57"/>
      <c r="DD1208" s="57"/>
      <c r="DE1208" s="57"/>
      <c r="DF1208" s="57"/>
      <c r="DG1208" s="57"/>
      <c r="DH1208" s="57"/>
      <c r="DI1208" s="57"/>
      <c r="DJ1208" s="57"/>
      <c r="DK1208" s="57"/>
      <c r="DL1208" s="57"/>
      <c r="DM1208" s="57"/>
      <c r="DN1208" s="57"/>
      <c r="DO1208" s="57"/>
      <c r="DP1208" s="57"/>
      <c r="DQ1208" s="57"/>
      <c r="DR1208" s="57"/>
      <c r="DS1208" s="57"/>
      <c r="DT1208" s="57"/>
      <c r="DU1208" s="57"/>
      <c r="DV1208" s="57"/>
      <c r="DW1208" s="57"/>
      <c r="DX1208" s="57"/>
      <c r="DY1208" s="57"/>
      <c r="DZ1208" s="57"/>
      <c r="EA1208" s="57"/>
      <c r="EB1208" s="57"/>
      <c r="EC1208" s="57"/>
      <c r="ED1208" s="57"/>
      <c r="EE1208" s="57"/>
      <c r="EF1208" s="57"/>
      <c r="EG1208" s="57"/>
      <c r="EH1208" s="57"/>
      <c r="EI1208" s="57"/>
      <c r="EJ1208" s="57"/>
      <c r="EK1208" s="57"/>
      <c r="EL1208" s="57"/>
      <c r="EM1208" s="57"/>
      <c r="EN1208" s="57"/>
      <c r="EO1208" s="57"/>
      <c r="EP1208" s="57"/>
      <c r="EQ1208" s="57"/>
      <c r="ER1208" s="57"/>
      <c r="ES1208" s="57"/>
      <c r="ET1208" s="57"/>
      <c r="EU1208" s="57"/>
      <c r="EV1208" s="57"/>
      <c r="EW1208" s="57"/>
      <c r="EX1208" s="57"/>
      <c r="EY1208" s="57"/>
      <c r="EZ1208" s="57"/>
      <c r="FA1208" s="57"/>
      <c r="FB1208" s="57"/>
      <c r="FC1208" s="57"/>
      <c r="FD1208" s="57"/>
      <c r="FE1208" s="57"/>
      <c r="FF1208" s="57"/>
      <c r="FG1208" s="92"/>
      <c r="FH1208" s="92"/>
      <c r="FI1208" s="92"/>
      <c r="FJ1208" s="92"/>
      <c r="FK1208" s="92"/>
      <c r="FL1208" s="92"/>
      <c r="FM1208" s="92"/>
      <c r="FN1208" s="92"/>
      <c r="FO1208" s="92"/>
    </row>
    <row r="1209" s="58" customFormat="1" ht="15" spans="1:171">
      <c r="A1209" s="85">
        <v>2210101</v>
      </c>
      <c r="B1209" s="106" t="s">
        <v>1016</v>
      </c>
      <c r="C1209" s="87">
        <v>0</v>
      </c>
      <c r="D1209" s="87">
        <v>0</v>
      </c>
      <c r="E1209" s="88"/>
      <c r="F1209" s="57"/>
      <c r="G1209" s="57"/>
      <c r="H1209" s="57"/>
      <c r="I1209" s="57"/>
      <c r="J1209" s="57"/>
      <c r="K1209" s="57"/>
      <c r="L1209" s="57"/>
      <c r="M1209" s="57"/>
      <c r="N1209" s="57"/>
      <c r="O1209" s="57"/>
      <c r="P1209" s="57"/>
      <c r="Q1209" s="57"/>
      <c r="R1209" s="57"/>
      <c r="S1209" s="57"/>
      <c r="T1209" s="57"/>
      <c r="U1209" s="57"/>
      <c r="V1209" s="57"/>
      <c r="W1209" s="57"/>
      <c r="X1209" s="57"/>
      <c r="Y1209" s="57"/>
      <c r="Z1209" s="57"/>
      <c r="AA1209" s="57"/>
      <c r="AB1209" s="57"/>
      <c r="AC1209" s="57"/>
      <c r="AD1209" s="57"/>
      <c r="AE1209" s="57"/>
      <c r="AF1209" s="57"/>
      <c r="AG1209" s="57"/>
      <c r="AH1209" s="57"/>
      <c r="AI1209" s="57"/>
      <c r="AJ1209" s="57"/>
      <c r="AK1209" s="57"/>
      <c r="AL1209" s="57"/>
      <c r="AM1209" s="57"/>
      <c r="AN1209" s="57"/>
      <c r="AO1209" s="57"/>
      <c r="AP1209" s="57"/>
      <c r="AQ1209" s="57"/>
      <c r="AR1209" s="57"/>
      <c r="AS1209" s="57"/>
      <c r="AT1209" s="57"/>
      <c r="AU1209" s="57"/>
      <c r="AV1209" s="57"/>
      <c r="AW1209" s="57"/>
      <c r="AX1209" s="57"/>
      <c r="AY1209" s="57"/>
      <c r="AZ1209" s="57"/>
      <c r="BA1209" s="57"/>
      <c r="BB1209" s="57"/>
      <c r="BC1209" s="57"/>
      <c r="BD1209" s="57"/>
      <c r="BE1209" s="57"/>
      <c r="BF1209" s="57"/>
      <c r="BG1209" s="57"/>
      <c r="BH1209" s="57"/>
      <c r="BI1209" s="57"/>
      <c r="BJ1209" s="57"/>
      <c r="BK1209" s="57"/>
      <c r="BL1209" s="57"/>
      <c r="BM1209" s="57"/>
      <c r="BN1209" s="57"/>
      <c r="BO1209" s="57"/>
      <c r="BP1209" s="57"/>
      <c r="BQ1209" s="57"/>
      <c r="BR1209" s="57"/>
      <c r="BS1209" s="57"/>
      <c r="BT1209" s="57"/>
      <c r="BU1209" s="57"/>
      <c r="BV1209" s="57"/>
      <c r="BW1209" s="57"/>
      <c r="BX1209" s="57"/>
      <c r="BY1209" s="57"/>
      <c r="BZ1209" s="57"/>
      <c r="CA1209" s="57"/>
      <c r="CB1209" s="57"/>
      <c r="CC1209" s="57"/>
      <c r="CD1209" s="57"/>
      <c r="CE1209" s="57"/>
      <c r="CF1209" s="57"/>
      <c r="CG1209" s="57"/>
      <c r="CH1209" s="57"/>
      <c r="CI1209" s="57"/>
      <c r="CJ1209" s="57"/>
      <c r="CK1209" s="57"/>
      <c r="CL1209" s="57"/>
      <c r="CM1209" s="57"/>
      <c r="CN1209" s="57"/>
      <c r="CO1209" s="57"/>
      <c r="CP1209" s="57"/>
      <c r="CQ1209" s="57"/>
      <c r="CR1209" s="57"/>
      <c r="CS1209" s="57"/>
      <c r="CT1209" s="57"/>
      <c r="CU1209" s="57"/>
      <c r="CV1209" s="57"/>
      <c r="CW1209" s="57"/>
      <c r="CX1209" s="57"/>
      <c r="CY1209" s="57"/>
      <c r="CZ1209" s="57"/>
      <c r="DA1209" s="57"/>
      <c r="DB1209" s="57"/>
      <c r="DC1209" s="57"/>
      <c r="DD1209" s="57"/>
      <c r="DE1209" s="57"/>
      <c r="DF1209" s="57"/>
      <c r="DG1209" s="57"/>
      <c r="DH1209" s="57"/>
      <c r="DI1209" s="57"/>
      <c r="DJ1209" s="57"/>
      <c r="DK1209" s="57"/>
      <c r="DL1209" s="57"/>
      <c r="DM1209" s="57"/>
      <c r="DN1209" s="57"/>
      <c r="DO1209" s="57"/>
      <c r="DP1209" s="57"/>
      <c r="DQ1209" s="57"/>
      <c r="DR1209" s="57"/>
      <c r="DS1209" s="57"/>
      <c r="DT1209" s="57"/>
      <c r="DU1209" s="57"/>
      <c r="DV1209" s="57"/>
      <c r="DW1209" s="57"/>
      <c r="DX1209" s="57"/>
      <c r="DY1209" s="57"/>
      <c r="DZ1209" s="57"/>
      <c r="EA1209" s="57"/>
      <c r="EB1209" s="57"/>
      <c r="EC1209" s="57"/>
      <c r="ED1209" s="57"/>
      <c r="EE1209" s="57"/>
      <c r="EF1209" s="57"/>
      <c r="EG1209" s="57"/>
      <c r="EH1209" s="57"/>
      <c r="EI1209" s="57"/>
      <c r="EJ1209" s="57"/>
      <c r="EK1209" s="57"/>
      <c r="EL1209" s="57"/>
      <c r="EM1209" s="57"/>
      <c r="EN1209" s="57"/>
      <c r="EO1209" s="57"/>
      <c r="EP1209" s="57"/>
      <c r="EQ1209" s="57"/>
      <c r="ER1209" s="57"/>
      <c r="ES1209" s="57"/>
      <c r="ET1209" s="57"/>
      <c r="EU1209" s="57"/>
      <c r="EV1209" s="57"/>
      <c r="EW1209" s="57"/>
      <c r="EX1209" s="57"/>
      <c r="EY1209" s="57"/>
      <c r="EZ1209" s="57"/>
      <c r="FA1209" s="57"/>
      <c r="FB1209" s="57"/>
      <c r="FC1209" s="57"/>
      <c r="FD1209" s="57"/>
      <c r="FE1209" s="57"/>
      <c r="FF1209" s="57"/>
      <c r="FG1209" s="92"/>
      <c r="FH1209" s="92"/>
      <c r="FI1209" s="92"/>
      <c r="FJ1209" s="92"/>
      <c r="FK1209" s="92"/>
      <c r="FL1209" s="92"/>
      <c r="FM1209" s="92"/>
      <c r="FN1209" s="92"/>
      <c r="FO1209" s="92"/>
    </row>
    <row r="1210" s="58" customFormat="1" ht="15" spans="1:171">
      <c r="A1210" s="85">
        <v>2210102</v>
      </c>
      <c r="B1210" s="106" t="s">
        <v>1017</v>
      </c>
      <c r="C1210" s="87">
        <v>0</v>
      </c>
      <c r="D1210" s="87">
        <v>0</v>
      </c>
      <c r="E1210" s="88"/>
      <c r="F1210" s="57"/>
      <c r="G1210" s="57"/>
      <c r="H1210" s="57"/>
      <c r="I1210" s="57"/>
      <c r="J1210" s="57"/>
      <c r="K1210" s="57"/>
      <c r="L1210" s="57"/>
      <c r="M1210" s="57"/>
      <c r="N1210" s="57"/>
      <c r="O1210" s="57"/>
      <c r="P1210" s="57"/>
      <c r="Q1210" s="57"/>
      <c r="R1210" s="57"/>
      <c r="S1210" s="57"/>
      <c r="T1210" s="57"/>
      <c r="U1210" s="57"/>
      <c r="V1210" s="57"/>
      <c r="W1210" s="57"/>
      <c r="X1210" s="57"/>
      <c r="Y1210" s="57"/>
      <c r="Z1210" s="57"/>
      <c r="AA1210" s="57"/>
      <c r="AB1210" s="57"/>
      <c r="AC1210" s="57"/>
      <c r="AD1210" s="57"/>
      <c r="AE1210" s="57"/>
      <c r="AF1210" s="57"/>
      <c r="AG1210" s="57"/>
      <c r="AH1210" s="57"/>
      <c r="AI1210" s="57"/>
      <c r="AJ1210" s="57"/>
      <c r="AK1210" s="57"/>
      <c r="AL1210" s="57"/>
      <c r="AM1210" s="57"/>
      <c r="AN1210" s="57"/>
      <c r="AO1210" s="57"/>
      <c r="AP1210" s="57"/>
      <c r="AQ1210" s="57"/>
      <c r="AR1210" s="57"/>
      <c r="AS1210" s="57"/>
      <c r="AT1210" s="57"/>
      <c r="AU1210" s="57"/>
      <c r="AV1210" s="57"/>
      <c r="AW1210" s="57"/>
      <c r="AX1210" s="57"/>
      <c r="AY1210" s="57"/>
      <c r="AZ1210" s="57"/>
      <c r="BA1210" s="57"/>
      <c r="BB1210" s="57"/>
      <c r="BC1210" s="57"/>
      <c r="BD1210" s="57"/>
      <c r="BE1210" s="57"/>
      <c r="BF1210" s="57"/>
      <c r="BG1210" s="57"/>
      <c r="BH1210" s="57"/>
      <c r="BI1210" s="57"/>
      <c r="BJ1210" s="57"/>
      <c r="BK1210" s="57"/>
      <c r="BL1210" s="57"/>
      <c r="BM1210" s="57"/>
      <c r="BN1210" s="57"/>
      <c r="BO1210" s="57"/>
      <c r="BP1210" s="57"/>
      <c r="BQ1210" s="57"/>
      <c r="BR1210" s="57"/>
      <c r="BS1210" s="57"/>
      <c r="BT1210" s="57"/>
      <c r="BU1210" s="57"/>
      <c r="BV1210" s="57"/>
      <c r="BW1210" s="57"/>
      <c r="BX1210" s="57"/>
      <c r="BY1210" s="57"/>
      <c r="BZ1210" s="57"/>
      <c r="CA1210" s="57"/>
      <c r="CB1210" s="57"/>
      <c r="CC1210" s="57"/>
      <c r="CD1210" s="57"/>
      <c r="CE1210" s="57"/>
      <c r="CF1210" s="57"/>
      <c r="CG1210" s="57"/>
      <c r="CH1210" s="57"/>
      <c r="CI1210" s="57"/>
      <c r="CJ1210" s="57"/>
      <c r="CK1210" s="57"/>
      <c r="CL1210" s="57"/>
      <c r="CM1210" s="57"/>
      <c r="CN1210" s="57"/>
      <c r="CO1210" s="57"/>
      <c r="CP1210" s="57"/>
      <c r="CQ1210" s="57"/>
      <c r="CR1210" s="57"/>
      <c r="CS1210" s="57"/>
      <c r="CT1210" s="57"/>
      <c r="CU1210" s="57"/>
      <c r="CV1210" s="57"/>
      <c r="CW1210" s="57"/>
      <c r="CX1210" s="57"/>
      <c r="CY1210" s="57"/>
      <c r="CZ1210" s="57"/>
      <c r="DA1210" s="57"/>
      <c r="DB1210" s="57"/>
      <c r="DC1210" s="57"/>
      <c r="DD1210" s="57"/>
      <c r="DE1210" s="57"/>
      <c r="DF1210" s="57"/>
      <c r="DG1210" s="57"/>
      <c r="DH1210" s="57"/>
      <c r="DI1210" s="57"/>
      <c r="DJ1210" s="57"/>
      <c r="DK1210" s="57"/>
      <c r="DL1210" s="57"/>
      <c r="DM1210" s="57"/>
      <c r="DN1210" s="57"/>
      <c r="DO1210" s="57"/>
      <c r="DP1210" s="57"/>
      <c r="DQ1210" s="57"/>
      <c r="DR1210" s="57"/>
      <c r="DS1210" s="57"/>
      <c r="DT1210" s="57"/>
      <c r="DU1210" s="57"/>
      <c r="DV1210" s="57"/>
      <c r="DW1210" s="57"/>
      <c r="DX1210" s="57"/>
      <c r="DY1210" s="57"/>
      <c r="DZ1210" s="57"/>
      <c r="EA1210" s="57"/>
      <c r="EB1210" s="57"/>
      <c r="EC1210" s="57"/>
      <c r="ED1210" s="57"/>
      <c r="EE1210" s="57"/>
      <c r="EF1210" s="57"/>
      <c r="EG1210" s="57"/>
      <c r="EH1210" s="57"/>
      <c r="EI1210" s="57"/>
      <c r="EJ1210" s="57"/>
      <c r="EK1210" s="57"/>
      <c r="EL1210" s="57"/>
      <c r="EM1210" s="57"/>
      <c r="EN1210" s="57"/>
      <c r="EO1210" s="57"/>
      <c r="EP1210" s="57"/>
      <c r="EQ1210" s="57"/>
      <c r="ER1210" s="57"/>
      <c r="ES1210" s="57"/>
      <c r="ET1210" s="57"/>
      <c r="EU1210" s="57"/>
      <c r="EV1210" s="57"/>
      <c r="EW1210" s="57"/>
      <c r="EX1210" s="57"/>
      <c r="EY1210" s="57"/>
      <c r="EZ1210" s="57"/>
      <c r="FA1210" s="57"/>
      <c r="FB1210" s="57"/>
      <c r="FC1210" s="57"/>
      <c r="FD1210" s="57"/>
      <c r="FE1210" s="57"/>
      <c r="FF1210" s="57"/>
      <c r="FG1210" s="92"/>
      <c r="FH1210" s="92"/>
      <c r="FI1210" s="92"/>
      <c r="FJ1210" s="92"/>
      <c r="FK1210" s="92"/>
      <c r="FL1210" s="92"/>
      <c r="FM1210" s="92"/>
      <c r="FN1210" s="92"/>
      <c r="FO1210" s="92"/>
    </row>
    <row r="1211" s="58" customFormat="1" ht="15" spans="1:171">
      <c r="A1211" s="85">
        <v>2210103</v>
      </c>
      <c r="B1211" s="106" t="s">
        <v>1018</v>
      </c>
      <c r="C1211" s="87">
        <v>2418</v>
      </c>
      <c r="D1211" s="87">
        <v>645</v>
      </c>
      <c r="E1211" s="88">
        <f t="shared" ref="E1211:E1214" si="88">SUM(D1211/C1211)</f>
        <v>0.266749379652605</v>
      </c>
      <c r="F1211" s="57"/>
      <c r="G1211" s="57"/>
      <c r="H1211" s="57"/>
      <c r="I1211" s="57"/>
      <c r="J1211" s="57"/>
      <c r="K1211" s="57"/>
      <c r="L1211" s="57"/>
      <c r="M1211" s="57"/>
      <c r="N1211" s="57"/>
      <c r="O1211" s="57"/>
      <c r="P1211" s="57"/>
      <c r="Q1211" s="57"/>
      <c r="R1211" s="57"/>
      <c r="S1211" s="57"/>
      <c r="T1211" s="57"/>
      <c r="U1211" s="57"/>
      <c r="V1211" s="57"/>
      <c r="W1211" s="57"/>
      <c r="X1211" s="57"/>
      <c r="Y1211" s="57"/>
      <c r="Z1211" s="57"/>
      <c r="AA1211" s="57"/>
      <c r="AB1211" s="57"/>
      <c r="AC1211" s="57"/>
      <c r="AD1211" s="57"/>
      <c r="AE1211" s="57"/>
      <c r="AF1211" s="57"/>
      <c r="AG1211" s="57"/>
      <c r="AH1211" s="57"/>
      <c r="AI1211" s="57"/>
      <c r="AJ1211" s="57"/>
      <c r="AK1211" s="57"/>
      <c r="AL1211" s="57"/>
      <c r="AM1211" s="57"/>
      <c r="AN1211" s="57"/>
      <c r="AO1211" s="57"/>
      <c r="AP1211" s="57"/>
      <c r="AQ1211" s="57"/>
      <c r="AR1211" s="57"/>
      <c r="AS1211" s="57"/>
      <c r="AT1211" s="57"/>
      <c r="AU1211" s="57"/>
      <c r="AV1211" s="57"/>
      <c r="AW1211" s="57"/>
      <c r="AX1211" s="57"/>
      <c r="AY1211" s="57"/>
      <c r="AZ1211" s="57"/>
      <c r="BA1211" s="57"/>
      <c r="BB1211" s="57"/>
      <c r="BC1211" s="57"/>
      <c r="BD1211" s="57"/>
      <c r="BE1211" s="57"/>
      <c r="BF1211" s="57"/>
      <c r="BG1211" s="57"/>
      <c r="BH1211" s="57"/>
      <c r="BI1211" s="57"/>
      <c r="BJ1211" s="57"/>
      <c r="BK1211" s="57"/>
      <c r="BL1211" s="57"/>
      <c r="BM1211" s="57"/>
      <c r="BN1211" s="57"/>
      <c r="BO1211" s="57"/>
      <c r="BP1211" s="57"/>
      <c r="BQ1211" s="57"/>
      <c r="BR1211" s="57"/>
      <c r="BS1211" s="57"/>
      <c r="BT1211" s="57"/>
      <c r="BU1211" s="57"/>
      <c r="BV1211" s="57"/>
      <c r="BW1211" s="57"/>
      <c r="BX1211" s="57"/>
      <c r="BY1211" s="57"/>
      <c r="BZ1211" s="57"/>
      <c r="CA1211" s="57"/>
      <c r="CB1211" s="57"/>
      <c r="CC1211" s="57"/>
      <c r="CD1211" s="57"/>
      <c r="CE1211" s="57"/>
      <c r="CF1211" s="57"/>
      <c r="CG1211" s="57"/>
      <c r="CH1211" s="57"/>
      <c r="CI1211" s="57"/>
      <c r="CJ1211" s="57"/>
      <c r="CK1211" s="57"/>
      <c r="CL1211" s="57"/>
      <c r="CM1211" s="57"/>
      <c r="CN1211" s="57"/>
      <c r="CO1211" s="57"/>
      <c r="CP1211" s="57"/>
      <c r="CQ1211" s="57"/>
      <c r="CR1211" s="57"/>
      <c r="CS1211" s="57"/>
      <c r="CT1211" s="57"/>
      <c r="CU1211" s="57"/>
      <c r="CV1211" s="57"/>
      <c r="CW1211" s="57"/>
      <c r="CX1211" s="57"/>
      <c r="CY1211" s="57"/>
      <c r="CZ1211" s="57"/>
      <c r="DA1211" s="57"/>
      <c r="DB1211" s="57"/>
      <c r="DC1211" s="57"/>
      <c r="DD1211" s="57"/>
      <c r="DE1211" s="57"/>
      <c r="DF1211" s="57"/>
      <c r="DG1211" s="57"/>
      <c r="DH1211" s="57"/>
      <c r="DI1211" s="57"/>
      <c r="DJ1211" s="57"/>
      <c r="DK1211" s="57"/>
      <c r="DL1211" s="57"/>
      <c r="DM1211" s="57"/>
      <c r="DN1211" s="57"/>
      <c r="DO1211" s="57"/>
      <c r="DP1211" s="57"/>
      <c r="DQ1211" s="57"/>
      <c r="DR1211" s="57"/>
      <c r="DS1211" s="57"/>
      <c r="DT1211" s="57"/>
      <c r="DU1211" s="57"/>
      <c r="DV1211" s="57"/>
      <c r="DW1211" s="57"/>
      <c r="DX1211" s="57"/>
      <c r="DY1211" s="57"/>
      <c r="DZ1211" s="57"/>
      <c r="EA1211" s="57"/>
      <c r="EB1211" s="57"/>
      <c r="EC1211" s="57"/>
      <c r="ED1211" s="57"/>
      <c r="EE1211" s="57"/>
      <c r="EF1211" s="57"/>
      <c r="EG1211" s="57"/>
      <c r="EH1211" s="57"/>
      <c r="EI1211" s="57"/>
      <c r="EJ1211" s="57"/>
      <c r="EK1211" s="57"/>
      <c r="EL1211" s="57"/>
      <c r="EM1211" s="57"/>
      <c r="EN1211" s="57"/>
      <c r="EO1211" s="57"/>
      <c r="EP1211" s="57"/>
      <c r="EQ1211" s="57"/>
      <c r="ER1211" s="57"/>
      <c r="ES1211" s="57"/>
      <c r="ET1211" s="57"/>
      <c r="EU1211" s="57"/>
      <c r="EV1211" s="57"/>
      <c r="EW1211" s="57"/>
      <c r="EX1211" s="57"/>
      <c r="EY1211" s="57"/>
      <c r="EZ1211" s="57"/>
      <c r="FA1211" s="57"/>
      <c r="FB1211" s="57"/>
      <c r="FC1211" s="57"/>
      <c r="FD1211" s="57"/>
      <c r="FE1211" s="57"/>
      <c r="FF1211" s="57"/>
      <c r="FG1211" s="92"/>
      <c r="FH1211" s="92"/>
      <c r="FI1211" s="92"/>
      <c r="FJ1211" s="92"/>
      <c r="FK1211" s="92"/>
      <c r="FL1211" s="92"/>
      <c r="FM1211" s="92"/>
      <c r="FN1211" s="92"/>
      <c r="FO1211" s="92"/>
    </row>
    <row r="1212" s="58" customFormat="1" ht="15" spans="1:171">
      <c r="A1212" s="85">
        <v>2210104</v>
      </c>
      <c r="B1212" s="106" t="s">
        <v>1019</v>
      </c>
      <c r="C1212" s="87">
        <v>0</v>
      </c>
      <c r="D1212" s="87">
        <v>0</v>
      </c>
      <c r="E1212" s="88"/>
      <c r="F1212" s="57"/>
      <c r="G1212" s="57"/>
      <c r="H1212" s="57"/>
      <c r="I1212" s="57"/>
      <c r="J1212" s="57"/>
      <c r="K1212" s="57"/>
      <c r="L1212" s="57"/>
      <c r="M1212" s="57"/>
      <c r="N1212" s="57"/>
      <c r="O1212" s="57"/>
      <c r="P1212" s="57"/>
      <c r="Q1212" s="57"/>
      <c r="R1212" s="57"/>
      <c r="S1212" s="57"/>
      <c r="T1212" s="57"/>
      <c r="U1212" s="57"/>
      <c r="V1212" s="57"/>
      <c r="W1212" s="57"/>
      <c r="X1212" s="57"/>
      <c r="Y1212" s="57"/>
      <c r="Z1212" s="57"/>
      <c r="AA1212" s="57"/>
      <c r="AB1212" s="57"/>
      <c r="AC1212" s="57"/>
      <c r="AD1212" s="57"/>
      <c r="AE1212" s="57"/>
      <c r="AF1212" s="57"/>
      <c r="AG1212" s="57"/>
      <c r="AH1212" s="57"/>
      <c r="AI1212" s="57"/>
      <c r="AJ1212" s="57"/>
      <c r="AK1212" s="57"/>
      <c r="AL1212" s="57"/>
      <c r="AM1212" s="57"/>
      <c r="AN1212" s="57"/>
      <c r="AO1212" s="57"/>
      <c r="AP1212" s="57"/>
      <c r="AQ1212" s="57"/>
      <c r="AR1212" s="57"/>
      <c r="AS1212" s="57"/>
      <c r="AT1212" s="57"/>
      <c r="AU1212" s="57"/>
      <c r="AV1212" s="57"/>
      <c r="AW1212" s="57"/>
      <c r="AX1212" s="57"/>
      <c r="AY1212" s="57"/>
      <c r="AZ1212" s="57"/>
      <c r="BA1212" s="57"/>
      <c r="BB1212" s="57"/>
      <c r="BC1212" s="57"/>
      <c r="BD1212" s="57"/>
      <c r="BE1212" s="57"/>
      <c r="BF1212" s="57"/>
      <c r="BG1212" s="57"/>
      <c r="BH1212" s="57"/>
      <c r="BI1212" s="57"/>
      <c r="BJ1212" s="57"/>
      <c r="BK1212" s="57"/>
      <c r="BL1212" s="57"/>
      <c r="BM1212" s="57"/>
      <c r="BN1212" s="57"/>
      <c r="BO1212" s="57"/>
      <c r="BP1212" s="57"/>
      <c r="BQ1212" s="57"/>
      <c r="BR1212" s="57"/>
      <c r="BS1212" s="57"/>
      <c r="BT1212" s="57"/>
      <c r="BU1212" s="57"/>
      <c r="BV1212" s="57"/>
      <c r="BW1212" s="57"/>
      <c r="BX1212" s="57"/>
      <c r="BY1212" s="57"/>
      <c r="BZ1212" s="57"/>
      <c r="CA1212" s="57"/>
      <c r="CB1212" s="57"/>
      <c r="CC1212" s="57"/>
      <c r="CD1212" s="57"/>
      <c r="CE1212" s="57"/>
      <c r="CF1212" s="57"/>
      <c r="CG1212" s="57"/>
      <c r="CH1212" s="57"/>
      <c r="CI1212" s="57"/>
      <c r="CJ1212" s="57"/>
      <c r="CK1212" s="57"/>
      <c r="CL1212" s="57"/>
      <c r="CM1212" s="57"/>
      <c r="CN1212" s="57"/>
      <c r="CO1212" s="57"/>
      <c r="CP1212" s="57"/>
      <c r="CQ1212" s="57"/>
      <c r="CR1212" s="57"/>
      <c r="CS1212" s="57"/>
      <c r="CT1212" s="57"/>
      <c r="CU1212" s="57"/>
      <c r="CV1212" s="57"/>
      <c r="CW1212" s="57"/>
      <c r="CX1212" s="57"/>
      <c r="CY1212" s="57"/>
      <c r="CZ1212" s="57"/>
      <c r="DA1212" s="57"/>
      <c r="DB1212" s="57"/>
      <c r="DC1212" s="57"/>
      <c r="DD1212" s="57"/>
      <c r="DE1212" s="57"/>
      <c r="DF1212" s="57"/>
      <c r="DG1212" s="57"/>
      <c r="DH1212" s="57"/>
      <c r="DI1212" s="57"/>
      <c r="DJ1212" s="57"/>
      <c r="DK1212" s="57"/>
      <c r="DL1212" s="57"/>
      <c r="DM1212" s="57"/>
      <c r="DN1212" s="57"/>
      <c r="DO1212" s="57"/>
      <c r="DP1212" s="57"/>
      <c r="DQ1212" s="57"/>
      <c r="DR1212" s="57"/>
      <c r="DS1212" s="57"/>
      <c r="DT1212" s="57"/>
      <c r="DU1212" s="57"/>
      <c r="DV1212" s="57"/>
      <c r="DW1212" s="57"/>
      <c r="DX1212" s="57"/>
      <c r="DY1212" s="57"/>
      <c r="DZ1212" s="57"/>
      <c r="EA1212" s="57"/>
      <c r="EB1212" s="57"/>
      <c r="EC1212" s="57"/>
      <c r="ED1212" s="57"/>
      <c r="EE1212" s="57"/>
      <c r="EF1212" s="57"/>
      <c r="EG1212" s="57"/>
      <c r="EH1212" s="57"/>
      <c r="EI1212" s="57"/>
      <c r="EJ1212" s="57"/>
      <c r="EK1212" s="57"/>
      <c r="EL1212" s="57"/>
      <c r="EM1212" s="57"/>
      <c r="EN1212" s="57"/>
      <c r="EO1212" s="57"/>
      <c r="EP1212" s="57"/>
      <c r="EQ1212" s="57"/>
      <c r="ER1212" s="57"/>
      <c r="ES1212" s="57"/>
      <c r="ET1212" s="57"/>
      <c r="EU1212" s="57"/>
      <c r="EV1212" s="57"/>
      <c r="EW1212" s="57"/>
      <c r="EX1212" s="57"/>
      <c r="EY1212" s="57"/>
      <c r="EZ1212" s="57"/>
      <c r="FA1212" s="57"/>
      <c r="FB1212" s="57"/>
      <c r="FC1212" s="57"/>
      <c r="FD1212" s="57"/>
      <c r="FE1212" s="57"/>
      <c r="FF1212" s="57"/>
      <c r="FG1212" s="92"/>
      <c r="FH1212" s="92"/>
      <c r="FI1212" s="92"/>
      <c r="FJ1212" s="92"/>
      <c r="FK1212" s="92"/>
      <c r="FL1212" s="92"/>
      <c r="FM1212" s="92"/>
      <c r="FN1212" s="92"/>
      <c r="FO1212" s="92"/>
    </row>
    <row r="1213" s="58" customFormat="1" ht="15" spans="1:171">
      <c r="A1213" s="85">
        <v>2210105</v>
      </c>
      <c r="B1213" s="106" t="s">
        <v>1020</v>
      </c>
      <c r="C1213" s="87">
        <v>76</v>
      </c>
      <c r="D1213" s="87">
        <v>70</v>
      </c>
      <c r="E1213" s="88">
        <f t="shared" si="88"/>
        <v>0.921052631578947</v>
      </c>
      <c r="F1213" s="57"/>
      <c r="G1213" s="57"/>
      <c r="H1213" s="57"/>
      <c r="I1213" s="57"/>
      <c r="J1213" s="57"/>
      <c r="K1213" s="57"/>
      <c r="L1213" s="57"/>
      <c r="M1213" s="57"/>
      <c r="N1213" s="57"/>
      <c r="O1213" s="57"/>
      <c r="P1213" s="57"/>
      <c r="Q1213" s="57"/>
      <c r="R1213" s="57"/>
      <c r="S1213" s="57"/>
      <c r="T1213" s="57"/>
      <c r="U1213" s="57"/>
      <c r="V1213" s="57"/>
      <c r="W1213" s="57"/>
      <c r="X1213" s="57"/>
      <c r="Y1213" s="57"/>
      <c r="Z1213" s="57"/>
      <c r="AA1213" s="57"/>
      <c r="AB1213" s="57"/>
      <c r="AC1213" s="57"/>
      <c r="AD1213" s="57"/>
      <c r="AE1213" s="57"/>
      <c r="AF1213" s="57"/>
      <c r="AG1213" s="57"/>
      <c r="AH1213" s="57"/>
      <c r="AI1213" s="57"/>
      <c r="AJ1213" s="57"/>
      <c r="AK1213" s="57"/>
      <c r="AL1213" s="57"/>
      <c r="AM1213" s="57"/>
      <c r="AN1213" s="57"/>
      <c r="AO1213" s="57"/>
      <c r="AP1213" s="57"/>
      <c r="AQ1213" s="57"/>
      <c r="AR1213" s="57"/>
      <c r="AS1213" s="57"/>
      <c r="AT1213" s="57"/>
      <c r="AU1213" s="57"/>
      <c r="AV1213" s="57"/>
      <c r="AW1213" s="57"/>
      <c r="AX1213" s="57"/>
      <c r="AY1213" s="57"/>
      <c r="AZ1213" s="57"/>
      <c r="BA1213" s="57"/>
      <c r="BB1213" s="57"/>
      <c r="BC1213" s="57"/>
      <c r="BD1213" s="57"/>
      <c r="BE1213" s="57"/>
      <c r="BF1213" s="57"/>
      <c r="BG1213" s="57"/>
      <c r="BH1213" s="57"/>
      <c r="BI1213" s="57"/>
      <c r="BJ1213" s="57"/>
      <c r="BK1213" s="57"/>
      <c r="BL1213" s="57"/>
      <c r="BM1213" s="57"/>
      <c r="BN1213" s="57"/>
      <c r="BO1213" s="57"/>
      <c r="BP1213" s="57"/>
      <c r="BQ1213" s="57"/>
      <c r="BR1213" s="57"/>
      <c r="BS1213" s="57"/>
      <c r="BT1213" s="57"/>
      <c r="BU1213" s="57"/>
      <c r="BV1213" s="57"/>
      <c r="BW1213" s="57"/>
      <c r="BX1213" s="57"/>
      <c r="BY1213" s="57"/>
      <c r="BZ1213" s="57"/>
      <c r="CA1213" s="57"/>
      <c r="CB1213" s="57"/>
      <c r="CC1213" s="57"/>
      <c r="CD1213" s="57"/>
      <c r="CE1213" s="57"/>
      <c r="CF1213" s="57"/>
      <c r="CG1213" s="57"/>
      <c r="CH1213" s="57"/>
      <c r="CI1213" s="57"/>
      <c r="CJ1213" s="57"/>
      <c r="CK1213" s="57"/>
      <c r="CL1213" s="57"/>
      <c r="CM1213" s="57"/>
      <c r="CN1213" s="57"/>
      <c r="CO1213" s="57"/>
      <c r="CP1213" s="57"/>
      <c r="CQ1213" s="57"/>
      <c r="CR1213" s="57"/>
      <c r="CS1213" s="57"/>
      <c r="CT1213" s="57"/>
      <c r="CU1213" s="57"/>
      <c r="CV1213" s="57"/>
      <c r="CW1213" s="57"/>
      <c r="CX1213" s="57"/>
      <c r="CY1213" s="57"/>
      <c r="CZ1213" s="57"/>
      <c r="DA1213" s="57"/>
      <c r="DB1213" s="57"/>
      <c r="DC1213" s="57"/>
      <c r="DD1213" s="57"/>
      <c r="DE1213" s="57"/>
      <c r="DF1213" s="57"/>
      <c r="DG1213" s="57"/>
      <c r="DH1213" s="57"/>
      <c r="DI1213" s="57"/>
      <c r="DJ1213" s="57"/>
      <c r="DK1213" s="57"/>
      <c r="DL1213" s="57"/>
      <c r="DM1213" s="57"/>
      <c r="DN1213" s="57"/>
      <c r="DO1213" s="57"/>
      <c r="DP1213" s="57"/>
      <c r="DQ1213" s="57"/>
      <c r="DR1213" s="57"/>
      <c r="DS1213" s="57"/>
      <c r="DT1213" s="57"/>
      <c r="DU1213" s="57"/>
      <c r="DV1213" s="57"/>
      <c r="DW1213" s="57"/>
      <c r="DX1213" s="57"/>
      <c r="DY1213" s="57"/>
      <c r="DZ1213" s="57"/>
      <c r="EA1213" s="57"/>
      <c r="EB1213" s="57"/>
      <c r="EC1213" s="57"/>
      <c r="ED1213" s="57"/>
      <c r="EE1213" s="57"/>
      <c r="EF1213" s="57"/>
      <c r="EG1213" s="57"/>
      <c r="EH1213" s="57"/>
      <c r="EI1213" s="57"/>
      <c r="EJ1213" s="57"/>
      <c r="EK1213" s="57"/>
      <c r="EL1213" s="57"/>
      <c r="EM1213" s="57"/>
      <c r="EN1213" s="57"/>
      <c r="EO1213" s="57"/>
      <c r="EP1213" s="57"/>
      <c r="EQ1213" s="57"/>
      <c r="ER1213" s="57"/>
      <c r="ES1213" s="57"/>
      <c r="ET1213" s="57"/>
      <c r="EU1213" s="57"/>
      <c r="EV1213" s="57"/>
      <c r="EW1213" s="57"/>
      <c r="EX1213" s="57"/>
      <c r="EY1213" s="57"/>
      <c r="EZ1213" s="57"/>
      <c r="FA1213" s="57"/>
      <c r="FB1213" s="57"/>
      <c r="FC1213" s="57"/>
      <c r="FD1213" s="57"/>
      <c r="FE1213" s="57"/>
      <c r="FF1213" s="57"/>
      <c r="FG1213" s="92"/>
      <c r="FH1213" s="92"/>
      <c r="FI1213" s="92"/>
      <c r="FJ1213" s="92"/>
      <c r="FK1213" s="92"/>
      <c r="FL1213" s="92"/>
      <c r="FM1213" s="92"/>
      <c r="FN1213" s="92"/>
      <c r="FO1213" s="92"/>
    </row>
    <row r="1214" s="58" customFormat="1" ht="15" spans="1:171">
      <c r="A1214" s="85">
        <v>2210108</v>
      </c>
      <c r="B1214" s="106" t="s">
        <v>1021</v>
      </c>
      <c r="C1214" s="87">
        <v>1254</v>
      </c>
      <c r="D1214" s="87">
        <v>1295</v>
      </c>
      <c r="E1214" s="88">
        <f t="shared" si="88"/>
        <v>1.03269537480064</v>
      </c>
      <c r="F1214" s="57"/>
      <c r="G1214" s="57"/>
      <c r="H1214" s="57"/>
      <c r="I1214" s="57"/>
      <c r="J1214" s="57"/>
      <c r="K1214" s="57"/>
      <c r="L1214" s="57"/>
      <c r="M1214" s="57"/>
      <c r="N1214" s="57"/>
      <c r="O1214" s="57"/>
      <c r="P1214" s="57"/>
      <c r="Q1214" s="57"/>
      <c r="R1214" s="57"/>
      <c r="S1214" s="57"/>
      <c r="T1214" s="57"/>
      <c r="U1214" s="57"/>
      <c r="V1214" s="57"/>
      <c r="W1214" s="57"/>
      <c r="X1214" s="57"/>
      <c r="Y1214" s="57"/>
      <c r="Z1214" s="57"/>
      <c r="AA1214" s="57"/>
      <c r="AB1214" s="57"/>
      <c r="AC1214" s="57"/>
      <c r="AD1214" s="57"/>
      <c r="AE1214" s="57"/>
      <c r="AF1214" s="57"/>
      <c r="AG1214" s="57"/>
      <c r="AH1214" s="57"/>
      <c r="AI1214" s="57"/>
      <c r="AJ1214" s="57"/>
      <c r="AK1214" s="57"/>
      <c r="AL1214" s="57"/>
      <c r="AM1214" s="57"/>
      <c r="AN1214" s="57"/>
      <c r="AO1214" s="57"/>
      <c r="AP1214" s="57"/>
      <c r="AQ1214" s="57"/>
      <c r="AR1214" s="57"/>
      <c r="AS1214" s="57"/>
      <c r="AT1214" s="57"/>
      <c r="AU1214" s="57"/>
      <c r="AV1214" s="57"/>
      <c r="AW1214" s="57"/>
      <c r="AX1214" s="57"/>
      <c r="AY1214" s="57"/>
      <c r="AZ1214" s="57"/>
      <c r="BA1214" s="57"/>
      <c r="BB1214" s="57"/>
      <c r="BC1214" s="57"/>
      <c r="BD1214" s="57"/>
      <c r="BE1214" s="57"/>
      <c r="BF1214" s="57"/>
      <c r="BG1214" s="57"/>
      <c r="BH1214" s="57"/>
      <c r="BI1214" s="57"/>
      <c r="BJ1214" s="57"/>
      <c r="BK1214" s="57"/>
      <c r="BL1214" s="57"/>
      <c r="BM1214" s="57"/>
      <c r="BN1214" s="57"/>
      <c r="BO1214" s="57"/>
      <c r="BP1214" s="57"/>
      <c r="BQ1214" s="57"/>
      <c r="BR1214" s="57"/>
      <c r="BS1214" s="57"/>
      <c r="BT1214" s="57"/>
      <c r="BU1214" s="57"/>
      <c r="BV1214" s="57"/>
      <c r="BW1214" s="57"/>
      <c r="BX1214" s="57"/>
      <c r="BY1214" s="57"/>
      <c r="BZ1214" s="57"/>
      <c r="CA1214" s="57"/>
      <c r="CB1214" s="57"/>
      <c r="CC1214" s="57"/>
      <c r="CD1214" s="57"/>
      <c r="CE1214" s="57"/>
      <c r="CF1214" s="57"/>
      <c r="CG1214" s="57"/>
      <c r="CH1214" s="57"/>
      <c r="CI1214" s="57"/>
      <c r="CJ1214" s="57"/>
      <c r="CK1214" s="57"/>
      <c r="CL1214" s="57"/>
      <c r="CM1214" s="57"/>
      <c r="CN1214" s="57"/>
      <c r="CO1214" s="57"/>
      <c r="CP1214" s="57"/>
      <c r="CQ1214" s="57"/>
      <c r="CR1214" s="57"/>
      <c r="CS1214" s="57"/>
      <c r="CT1214" s="57"/>
      <c r="CU1214" s="57"/>
      <c r="CV1214" s="57"/>
      <c r="CW1214" s="57"/>
      <c r="CX1214" s="57"/>
      <c r="CY1214" s="57"/>
      <c r="CZ1214" s="57"/>
      <c r="DA1214" s="57"/>
      <c r="DB1214" s="57"/>
      <c r="DC1214" s="57"/>
      <c r="DD1214" s="57"/>
      <c r="DE1214" s="57"/>
      <c r="DF1214" s="57"/>
      <c r="DG1214" s="57"/>
      <c r="DH1214" s="57"/>
      <c r="DI1214" s="57"/>
      <c r="DJ1214" s="57"/>
      <c r="DK1214" s="57"/>
      <c r="DL1214" s="57"/>
      <c r="DM1214" s="57"/>
      <c r="DN1214" s="57"/>
      <c r="DO1214" s="57"/>
      <c r="DP1214" s="57"/>
      <c r="DQ1214" s="57"/>
      <c r="DR1214" s="57"/>
      <c r="DS1214" s="57"/>
      <c r="DT1214" s="57"/>
      <c r="DU1214" s="57"/>
      <c r="DV1214" s="57"/>
      <c r="DW1214" s="57"/>
      <c r="DX1214" s="57"/>
      <c r="DY1214" s="57"/>
      <c r="DZ1214" s="57"/>
      <c r="EA1214" s="57"/>
      <c r="EB1214" s="57"/>
      <c r="EC1214" s="57"/>
      <c r="ED1214" s="57"/>
      <c r="EE1214" s="57"/>
      <c r="EF1214" s="57"/>
      <c r="EG1214" s="57"/>
      <c r="EH1214" s="57"/>
      <c r="EI1214" s="57"/>
      <c r="EJ1214" s="57"/>
      <c r="EK1214" s="57"/>
      <c r="EL1214" s="57"/>
      <c r="EM1214" s="57"/>
      <c r="EN1214" s="57"/>
      <c r="EO1214" s="57"/>
      <c r="EP1214" s="57"/>
      <c r="EQ1214" s="57"/>
      <c r="ER1214" s="57"/>
      <c r="ES1214" s="57"/>
      <c r="ET1214" s="57"/>
      <c r="EU1214" s="57"/>
      <c r="EV1214" s="57"/>
      <c r="EW1214" s="57"/>
      <c r="EX1214" s="57"/>
      <c r="EY1214" s="57"/>
      <c r="EZ1214" s="57"/>
      <c r="FA1214" s="57"/>
      <c r="FB1214" s="57"/>
      <c r="FC1214" s="57"/>
      <c r="FD1214" s="57"/>
      <c r="FE1214" s="57"/>
      <c r="FF1214" s="57"/>
      <c r="FG1214" s="92"/>
      <c r="FH1214" s="92"/>
      <c r="FI1214" s="92"/>
      <c r="FJ1214" s="92"/>
      <c r="FK1214" s="92"/>
      <c r="FL1214" s="92"/>
      <c r="FM1214" s="92"/>
      <c r="FN1214" s="92"/>
      <c r="FO1214" s="92"/>
    </row>
    <row r="1215" s="58" customFormat="1" ht="15" spans="1:171">
      <c r="A1215" s="85">
        <v>2210109</v>
      </c>
      <c r="B1215" s="106" t="s">
        <v>1022</v>
      </c>
      <c r="C1215" s="87">
        <v>0</v>
      </c>
      <c r="D1215" s="87">
        <v>0</v>
      </c>
      <c r="E1215" s="88"/>
      <c r="F1215" s="57"/>
      <c r="G1215" s="57"/>
      <c r="H1215" s="57"/>
      <c r="I1215" s="57"/>
      <c r="J1215" s="57"/>
      <c r="K1215" s="57"/>
      <c r="L1215" s="57"/>
      <c r="M1215" s="57"/>
      <c r="N1215" s="57"/>
      <c r="O1215" s="57"/>
      <c r="P1215" s="57"/>
      <c r="Q1215" s="57"/>
      <c r="R1215" s="57"/>
      <c r="S1215" s="57"/>
      <c r="T1215" s="57"/>
      <c r="U1215" s="57"/>
      <c r="V1215" s="57"/>
      <c r="W1215" s="57"/>
      <c r="X1215" s="57"/>
      <c r="Y1215" s="57"/>
      <c r="Z1215" s="57"/>
      <c r="AA1215" s="57"/>
      <c r="AB1215" s="57"/>
      <c r="AC1215" s="57"/>
      <c r="AD1215" s="57"/>
      <c r="AE1215" s="57"/>
      <c r="AF1215" s="57"/>
      <c r="AG1215" s="57"/>
      <c r="AH1215" s="57"/>
      <c r="AI1215" s="57"/>
      <c r="AJ1215" s="57"/>
      <c r="AK1215" s="57"/>
      <c r="AL1215" s="57"/>
      <c r="AM1215" s="57"/>
      <c r="AN1215" s="57"/>
      <c r="AO1215" s="57"/>
      <c r="AP1215" s="57"/>
      <c r="AQ1215" s="57"/>
      <c r="AR1215" s="57"/>
      <c r="AS1215" s="57"/>
      <c r="AT1215" s="57"/>
      <c r="AU1215" s="57"/>
      <c r="AV1215" s="57"/>
      <c r="AW1215" s="57"/>
      <c r="AX1215" s="57"/>
      <c r="AY1215" s="57"/>
      <c r="AZ1215" s="57"/>
      <c r="BA1215" s="57"/>
      <c r="BB1215" s="57"/>
      <c r="BC1215" s="57"/>
      <c r="BD1215" s="57"/>
      <c r="BE1215" s="57"/>
      <c r="BF1215" s="57"/>
      <c r="BG1215" s="57"/>
      <c r="BH1215" s="57"/>
      <c r="BI1215" s="57"/>
      <c r="BJ1215" s="57"/>
      <c r="BK1215" s="57"/>
      <c r="BL1215" s="57"/>
      <c r="BM1215" s="57"/>
      <c r="BN1215" s="57"/>
      <c r="BO1215" s="57"/>
      <c r="BP1215" s="57"/>
      <c r="BQ1215" s="57"/>
      <c r="BR1215" s="57"/>
      <c r="BS1215" s="57"/>
      <c r="BT1215" s="57"/>
      <c r="BU1215" s="57"/>
      <c r="BV1215" s="57"/>
      <c r="BW1215" s="57"/>
      <c r="BX1215" s="57"/>
      <c r="BY1215" s="57"/>
      <c r="BZ1215" s="57"/>
      <c r="CA1215" s="57"/>
      <c r="CB1215" s="57"/>
      <c r="CC1215" s="57"/>
      <c r="CD1215" s="57"/>
      <c r="CE1215" s="57"/>
      <c r="CF1215" s="57"/>
      <c r="CG1215" s="57"/>
      <c r="CH1215" s="57"/>
      <c r="CI1215" s="57"/>
      <c r="CJ1215" s="57"/>
      <c r="CK1215" s="57"/>
      <c r="CL1215" s="57"/>
      <c r="CM1215" s="57"/>
      <c r="CN1215" s="57"/>
      <c r="CO1215" s="57"/>
      <c r="CP1215" s="57"/>
      <c r="CQ1215" s="57"/>
      <c r="CR1215" s="57"/>
      <c r="CS1215" s="57"/>
      <c r="CT1215" s="57"/>
      <c r="CU1215" s="57"/>
      <c r="CV1215" s="57"/>
      <c r="CW1215" s="57"/>
      <c r="CX1215" s="57"/>
      <c r="CY1215" s="57"/>
      <c r="CZ1215" s="57"/>
      <c r="DA1215" s="57"/>
      <c r="DB1215" s="57"/>
      <c r="DC1215" s="57"/>
      <c r="DD1215" s="57"/>
      <c r="DE1215" s="57"/>
      <c r="DF1215" s="57"/>
      <c r="DG1215" s="57"/>
      <c r="DH1215" s="57"/>
      <c r="DI1215" s="57"/>
      <c r="DJ1215" s="57"/>
      <c r="DK1215" s="57"/>
      <c r="DL1215" s="57"/>
      <c r="DM1215" s="57"/>
      <c r="DN1215" s="57"/>
      <c r="DO1215" s="57"/>
      <c r="DP1215" s="57"/>
      <c r="DQ1215" s="57"/>
      <c r="DR1215" s="57"/>
      <c r="DS1215" s="57"/>
      <c r="DT1215" s="57"/>
      <c r="DU1215" s="57"/>
      <c r="DV1215" s="57"/>
      <c r="DW1215" s="57"/>
      <c r="DX1215" s="57"/>
      <c r="DY1215" s="57"/>
      <c r="DZ1215" s="57"/>
      <c r="EA1215" s="57"/>
      <c r="EB1215" s="57"/>
      <c r="EC1215" s="57"/>
      <c r="ED1215" s="57"/>
      <c r="EE1215" s="57"/>
      <c r="EF1215" s="57"/>
      <c r="EG1215" s="57"/>
      <c r="EH1215" s="57"/>
      <c r="EI1215" s="57"/>
      <c r="EJ1215" s="57"/>
      <c r="EK1215" s="57"/>
      <c r="EL1215" s="57"/>
      <c r="EM1215" s="57"/>
      <c r="EN1215" s="57"/>
      <c r="EO1215" s="57"/>
      <c r="EP1215" s="57"/>
      <c r="EQ1215" s="57"/>
      <c r="ER1215" s="57"/>
      <c r="ES1215" s="57"/>
      <c r="ET1215" s="57"/>
      <c r="EU1215" s="57"/>
      <c r="EV1215" s="57"/>
      <c r="EW1215" s="57"/>
      <c r="EX1215" s="57"/>
      <c r="EY1215" s="57"/>
      <c r="EZ1215" s="57"/>
      <c r="FA1215" s="57"/>
      <c r="FB1215" s="57"/>
      <c r="FC1215" s="57"/>
      <c r="FD1215" s="57"/>
      <c r="FE1215" s="57"/>
      <c r="FF1215" s="57"/>
      <c r="FG1215" s="92"/>
      <c r="FH1215" s="92"/>
      <c r="FI1215" s="92"/>
      <c r="FJ1215" s="92"/>
      <c r="FK1215" s="92"/>
      <c r="FL1215" s="92"/>
      <c r="FM1215" s="92"/>
      <c r="FN1215" s="92"/>
      <c r="FO1215" s="92"/>
    </row>
    <row r="1216" s="58" customFormat="1" ht="15" spans="1:171">
      <c r="A1216" s="85">
        <v>2210111</v>
      </c>
      <c r="B1216" s="106" t="s">
        <v>1023</v>
      </c>
      <c r="C1216" s="87">
        <v>146</v>
      </c>
      <c r="D1216" s="87">
        <v>146</v>
      </c>
      <c r="E1216" s="88">
        <f t="shared" ref="E1216:E1221" si="89">SUM(D1216/C1216)</f>
        <v>1</v>
      </c>
      <c r="F1216" s="57"/>
      <c r="G1216" s="57"/>
      <c r="H1216" s="57"/>
      <c r="I1216" s="57"/>
      <c r="J1216" s="57"/>
      <c r="K1216" s="57"/>
      <c r="L1216" s="57"/>
      <c r="M1216" s="57"/>
      <c r="N1216" s="57"/>
      <c r="O1216" s="57"/>
      <c r="P1216" s="57"/>
      <c r="Q1216" s="57"/>
      <c r="R1216" s="57"/>
      <c r="S1216" s="57"/>
      <c r="T1216" s="57"/>
      <c r="U1216" s="57"/>
      <c r="V1216" s="57"/>
      <c r="W1216" s="57"/>
      <c r="X1216" s="57"/>
      <c r="Y1216" s="57"/>
      <c r="Z1216" s="57"/>
      <c r="AA1216" s="57"/>
      <c r="AB1216" s="57"/>
      <c r="AC1216" s="57"/>
      <c r="AD1216" s="57"/>
      <c r="AE1216" s="57"/>
      <c r="AF1216" s="57"/>
      <c r="AG1216" s="57"/>
      <c r="AH1216" s="57"/>
      <c r="AI1216" s="57"/>
      <c r="AJ1216" s="57"/>
      <c r="AK1216" s="57"/>
      <c r="AL1216" s="57"/>
      <c r="AM1216" s="57"/>
      <c r="AN1216" s="57"/>
      <c r="AO1216" s="57"/>
      <c r="AP1216" s="57"/>
      <c r="AQ1216" s="57"/>
      <c r="AR1216" s="57"/>
      <c r="AS1216" s="57"/>
      <c r="AT1216" s="57"/>
      <c r="AU1216" s="57"/>
      <c r="AV1216" s="57"/>
      <c r="AW1216" s="57"/>
      <c r="AX1216" s="57"/>
      <c r="AY1216" s="57"/>
      <c r="AZ1216" s="57"/>
      <c r="BA1216" s="57"/>
      <c r="BB1216" s="57"/>
      <c r="BC1216" s="57"/>
      <c r="BD1216" s="57"/>
      <c r="BE1216" s="57"/>
      <c r="BF1216" s="57"/>
      <c r="BG1216" s="57"/>
      <c r="BH1216" s="57"/>
      <c r="BI1216" s="57"/>
      <c r="BJ1216" s="57"/>
      <c r="BK1216" s="57"/>
      <c r="BL1216" s="57"/>
      <c r="BM1216" s="57"/>
      <c r="BN1216" s="57"/>
      <c r="BO1216" s="57"/>
      <c r="BP1216" s="57"/>
      <c r="BQ1216" s="57"/>
      <c r="BR1216" s="57"/>
      <c r="BS1216" s="57"/>
      <c r="BT1216" s="57"/>
      <c r="BU1216" s="57"/>
      <c r="BV1216" s="57"/>
      <c r="BW1216" s="57"/>
      <c r="BX1216" s="57"/>
      <c r="BY1216" s="57"/>
      <c r="BZ1216" s="57"/>
      <c r="CA1216" s="57"/>
      <c r="CB1216" s="57"/>
      <c r="CC1216" s="57"/>
      <c r="CD1216" s="57"/>
      <c r="CE1216" s="57"/>
      <c r="CF1216" s="57"/>
      <c r="CG1216" s="57"/>
      <c r="CH1216" s="57"/>
      <c r="CI1216" s="57"/>
      <c r="CJ1216" s="57"/>
      <c r="CK1216" s="57"/>
      <c r="CL1216" s="57"/>
      <c r="CM1216" s="57"/>
      <c r="CN1216" s="57"/>
      <c r="CO1216" s="57"/>
      <c r="CP1216" s="57"/>
      <c r="CQ1216" s="57"/>
      <c r="CR1216" s="57"/>
      <c r="CS1216" s="57"/>
      <c r="CT1216" s="57"/>
      <c r="CU1216" s="57"/>
      <c r="CV1216" s="57"/>
      <c r="CW1216" s="57"/>
      <c r="CX1216" s="57"/>
      <c r="CY1216" s="57"/>
      <c r="CZ1216" s="57"/>
      <c r="DA1216" s="57"/>
      <c r="DB1216" s="57"/>
      <c r="DC1216" s="57"/>
      <c r="DD1216" s="57"/>
      <c r="DE1216" s="57"/>
      <c r="DF1216" s="57"/>
      <c r="DG1216" s="57"/>
      <c r="DH1216" s="57"/>
      <c r="DI1216" s="57"/>
      <c r="DJ1216" s="57"/>
      <c r="DK1216" s="57"/>
      <c r="DL1216" s="57"/>
      <c r="DM1216" s="57"/>
      <c r="DN1216" s="57"/>
      <c r="DO1216" s="57"/>
      <c r="DP1216" s="57"/>
      <c r="DQ1216" s="57"/>
      <c r="DR1216" s="57"/>
      <c r="DS1216" s="57"/>
      <c r="DT1216" s="57"/>
      <c r="DU1216" s="57"/>
      <c r="DV1216" s="57"/>
      <c r="DW1216" s="57"/>
      <c r="DX1216" s="57"/>
      <c r="DY1216" s="57"/>
      <c r="DZ1216" s="57"/>
      <c r="EA1216" s="57"/>
      <c r="EB1216" s="57"/>
      <c r="EC1216" s="57"/>
      <c r="ED1216" s="57"/>
      <c r="EE1216" s="57"/>
      <c r="EF1216" s="57"/>
      <c r="EG1216" s="57"/>
      <c r="EH1216" s="57"/>
      <c r="EI1216" s="57"/>
      <c r="EJ1216" s="57"/>
      <c r="EK1216" s="57"/>
      <c r="EL1216" s="57"/>
      <c r="EM1216" s="57"/>
      <c r="EN1216" s="57"/>
      <c r="EO1216" s="57"/>
      <c r="EP1216" s="57"/>
      <c r="EQ1216" s="57"/>
      <c r="ER1216" s="57"/>
      <c r="ES1216" s="57"/>
      <c r="ET1216" s="57"/>
      <c r="EU1216" s="57"/>
      <c r="EV1216" s="57"/>
      <c r="EW1216" s="57"/>
      <c r="EX1216" s="57"/>
      <c r="EY1216" s="57"/>
      <c r="EZ1216" s="57"/>
      <c r="FA1216" s="57"/>
      <c r="FB1216" s="57"/>
      <c r="FC1216" s="57"/>
      <c r="FD1216" s="57"/>
      <c r="FE1216" s="57"/>
      <c r="FF1216" s="57"/>
      <c r="FG1216" s="92"/>
      <c r="FH1216" s="92"/>
      <c r="FI1216" s="92"/>
      <c r="FJ1216" s="92"/>
      <c r="FK1216" s="92"/>
      <c r="FL1216" s="92"/>
      <c r="FM1216" s="92"/>
      <c r="FN1216" s="92"/>
      <c r="FO1216" s="92"/>
    </row>
    <row r="1217" s="58" customFormat="1" ht="15" spans="1:171">
      <c r="A1217" s="85">
        <v>2210112</v>
      </c>
      <c r="B1217" s="106" t="s">
        <v>1024</v>
      </c>
      <c r="C1217" s="87"/>
      <c r="D1217" s="87"/>
      <c r="E1217" s="88"/>
      <c r="F1217" s="57"/>
      <c r="G1217" s="57"/>
      <c r="H1217" s="57"/>
      <c r="I1217" s="57"/>
      <c r="J1217" s="57"/>
      <c r="K1217" s="57"/>
      <c r="L1217" s="57"/>
      <c r="M1217" s="57"/>
      <c r="N1217" s="57"/>
      <c r="O1217" s="57"/>
      <c r="P1217" s="57"/>
      <c r="Q1217" s="57"/>
      <c r="R1217" s="57"/>
      <c r="S1217" s="57"/>
      <c r="T1217" s="57"/>
      <c r="U1217" s="57"/>
      <c r="V1217" s="57"/>
      <c r="W1217" s="57"/>
      <c r="X1217" s="57"/>
      <c r="Y1217" s="57"/>
      <c r="Z1217" s="57"/>
      <c r="AA1217" s="57"/>
      <c r="AB1217" s="57"/>
      <c r="AC1217" s="57"/>
      <c r="AD1217" s="57"/>
      <c r="AE1217" s="57"/>
      <c r="AF1217" s="57"/>
      <c r="AG1217" s="57"/>
      <c r="AH1217" s="57"/>
      <c r="AI1217" s="57"/>
      <c r="AJ1217" s="57"/>
      <c r="AK1217" s="57"/>
      <c r="AL1217" s="57"/>
      <c r="AM1217" s="57"/>
      <c r="AN1217" s="57"/>
      <c r="AO1217" s="57"/>
      <c r="AP1217" s="57"/>
      <c r="AQ1217" s="57"/>
      <c r="AR1217" s="57"/>
      <c r="AS1217" s="57"/>
      <c r="AT1217" s="57"/>
      <c r="AU1217" s="57"/>
      <c r="AV1217" s="57"/>
      <c r="AW1217" s="57"/>
      <c r="AX1217" s="57"/>
      <c r="AY1217" s="57"/>
      <c r="AZ1217" s="57"/>
      <c r="BA1217" s="57"/>
      <c r="BB1217" s="57"/>
      <c r="BC1217" s="57"/>
      <c r="BD1217" s="57"/>
      <c r="BE1217" s="57"/>
      <c r="BF1217" s="57"/>
      <c r="BG1217" s="57"/>
      <c r="BH1217" s="57"/>
      <c r="BI1217" s="57"/>
      <c r="BJ1217" s="57"/>
      <c r="BK1217" s="57"/>
      <c r="BL1217" s="57"/>
      <c r="BM1217" s="57"/>
      <c r="BN1217" s="57"/>
      <c r="BO1217" s="57"/>
      <c r="BP1217" s="57"/>
      <c r="BQ1217" s="57"/>
      <c r="BR1217" s="57"/>
      <c r="BS1217" s="57"/>
      <c r="BT1217" s="57"/>
      <c r="BU1217" s="57"/>
      <c r="BV1217" s="57"/>
      <c r="BW1217" s="57"/>
      <c r="BX1217" s="57"/>
      <c r="BY1217" s="57"/>
      <c r="BZ1217" s="57"/>
      <c r="CA1217" s="57"/>
      <c r="CB1217" s="57"/>
      <c r="CC1217" s="57"/>
      <c r="CD1217" s="57"/>
      <c r="CE1217" s="57"/>
      <c r="CF1217" s="57"/>
      <c r="CG1217" s="57"/>
      <c r="CH1217" s="57"/>
      <c r="CI1217" s="57"/>
      <c r="CJ1217" s="57"/>
      <c r="CK1217" s="57"/>
      <c r="CL1217" s="57"/>
      <c r="CM1217" s="57"/>
      <c r="CN1217" s="57"/>
      <c r="CO1217" s="57"/>
      <c r="CP1217" s="57"/>
      <c r="CQ1217" s="57"/>
      <c r="CR1217" s="57"/>
      <c r="CS1217" s="57"/>
      <c r="CT1217" s="57"/>
      <c r="CU1217" s="57"/>
      <c r="CV1217" s="57"/>
      <c r="CW1217" s="57"/>
      <c r="CX1217" s="57"/>
      <c r="CY1217" s="57"/>
      <c r="CZ1217" s="57"/>
      <c r="DA1217" s="57"/>
      <c r="DB1217" s="57"/>
      <c r="DC1217" s="57"/>
      <c r="DD1217" s="57"/>
      <c r="DE1217" s="57"/>
      <c r="DF1217" s="57"/>
      <c r="DG1217" s="57"/>
      <c r="DH1217" s="57"/>
      <c r="DI1217" s="57"/>
      <c r="DJ1217" s="57"/>
      <c r="DK1217" s="57"/>
      <c r="DL1217" s="57"/>
      <c r="DM1217" s="57"/>
      <c r="DN1217" s="57"/>
      <c r="DO1217" s="57"/>
      <c r="DP1217" s="57"/>
      <c r="DQ1217" s="57"/>
      <c r="DR1217" s="57"/>
      <c r="DS1217" s="57"/>
      <c r="DT1217" s="57"/>
      <c r="DU1217" s="57"/>
      <c r="DV1217" s="57"/>
      <c r="DW1217" s="57"/>
      <c r="DX1217" s="57"/>
      <c r="DY1217" s="57"/>
      <c r="DZ1217" s="57"/>
      <c r="EA1217" s="57"/>
      <c r="EB1217" s="57"/>
      <c r="EC1217" s="57"/>
      <c r="ED1217" s="57"/>
      <c r="EE1217" s="57"/>
      <c r="EF1217" s="57"/>
      <c r="EG1217" s="57"/>
      <c r="EH1217" s="57"/>
      <c r="EI1217" s="57"/>
      <c r="EJ1217" s="57"/>
      <c r="EK1217" s="57"/>
      <c r="EL1217" s="57"/>
      <c r="EM1217" s="57"/>
      <c r="EN1217" s="57"/>
      <c r="EO1217" s="57"/>
      <c r="EP1217" s="57"/>
      <c r="EQ1217" s="57"/>
      <c r="ER1217" s="57"/>
      <c r="ES1217" s="57"/>
      <c r="ET1217" s="57"/>
      <c r="EU1217" s="57"/>
      <c r="EV1217" s="57"/>
      <c r="EW1217" s="57"/>
      <c r="EX1217" s="57"/>
      <c r="EY1217" s="57"/>
      <c r="EZ1217" s="57"/>
      <c r="FA1217" s="57"/>
      <c r="FB1217" s="57"/>
      <c r="FC1217" s="57"/>
      <c r="FD1217" s="57"/>
      <c r="FE1217" s="57"/>
      <c r="FF1217" s="57"/>
      <c r="FG1217" s="92"/>
      <c r="FH1217" s="92"/>
      <c r="FI1217" s="92"/>
      <c r="FJ1217" s="92"/>
      <c r="FK1217" s="92"/>
      <c r="FL1217" s="92"/>
      <c r="FM1217" s="92"/>
      <c r="FN1217" s="92"/>
      <c r="FO1217" s="92"/>
    </row>
    <row r="1218" s="58" customFormat="1" ht="15" spans="1:171">
      <c r="A1218" s="85">
        <v>2210113</v>
      </c>
      <c r="B1218" s="106" t="s">
        <v>1025</v>
      </c>
      <c r="C1218" s="87"/>
      <c r="D1218" s="87"/>
      <c r="E1218" s="88"/>
      <c r="F1218" s="57"/>
      <c r="G1218" s="57"/>
      <c r="H1218" s="57"/>
      <c r="I1218" s="57"/>
      <c r="J1218" s="57"/>
      <c r="K1218" s="57"/>
      <c r="L1218" s="57"/>
      <c r="M1218" s="57"/>
      <c r="N1218" s="57"/>
      <c r="O1218" s="57"/>
      <c r="P1218" s="57"/>
      <c r="Q1218" s="57"/>
      <c r="R1218" s="57"/>
      <c r="S1218" s="57"/>
      <c r="T1218" s="57"/>
      <c r="U1218" s="57"/>
      <c r="V1218" s="57"/>
      <c r="W1218" s="57"/>
      <c r="X1218" s="57"/>
      <c r="Y1218" s="57"/>
      <c r="Z1218" s="57"/>
      <c r="AA1218" s="57"/>
      <c r="AB1218" s="57"/>
      <c r="AC1218" s="57"/>
      <c r="AD1218" s="57"/>
      <c r="AE1218" s="57"/>
      <c r="AF1218" s="57"/>
      <c r="AG1218" s="57"/>
      <c r="AH1218" s="57"/>
      <c r="AI1218" s="57"/>
      <c r="AJ1218" s="57"/>
      <c r="AK1218" s="57"/>
      <c r="AL1218" s="57"/>
      <c r="AM1218" s="57"/>
      <c r="AN1218" s="57"/>
      <c r="AO1218" s="57"/>
      <c r="AP1218" s="57"/>
      <c r="AQ1218" s="57"/>
      <c r="AR1218" s="57"/>
      <c r="AS1218" s="57"/>
      <c r="AT1218" s="57"/>
      <c r="AU1218" s="57"/>
      <c r="AV1218" s="57"/>
      <c r="AW1218" s="57"/>
      <c r="AX1218" s="57"/>
      <c r="AY1218" s="57"/>
      <c r="AZ1218" s="57"/>
      <c r="BA1218" s="57"/>
      <c r="BB1218" s="57"/>
      <c r="BC1218" s="57"/>
      <c r="BD1218" s="57"/>
      <c r="BE1218" s="57"/>
      <c r="BF1218" s="57"/>
      <c r="BG1218" s="57"/>
      <c r="BH1218" s="57"/>
      <c r="BI1218" s="57"/>
      <c r="BJ1218" s="57"/>
      <c r="BK1218" s="57"/>
      <c r="BL1218" s="57"/>
      <c r="BM1218" s="57"/>
      <c r="BN1218" s="57"/>
      <c r="BO1218" s="57"/>
      <c r="BP1218" s="57"/>
      <c r="BQ1218" s="57"/>
      <c r="BR1218" s="57"/>
      <c r="BS1218" s="57"/>
      <c r="BT1218" s="57"/>
      <c r="BU1218" s="57"/>
      <c r="BV1218" s="57"/>
      <c r="BW1218" s="57"/>
      <c r="BX1218" s="57"/>
      <c r="BY1218" s="57"/>
      <c r="BZ1218" s="57"/>
      <c r="CA1218" s="57"/>
      <c r="CB1218" s="57"/>
      <c r="CC1218" s="57"/>
      <c r="CD1218" s="57"/>
      <c r="CE1218" s="57"/>
      <c r="CF1218" s="57"/>
      <c r="CG1218" s="57"/>
      <c r="CH1218" s="57"/>
      <c r="CI1218" s="57"/>
      <c r="CJ1218" s="57"/>
      <c r="CK1218" s="57"/>
      <c r="CL1218" s="57"/>
      <c r="CM1218" s="57"/>
      <c r="CN1218" s="57"/>
      <c r="CO1218" s="57"/>
      <c r="CP1218" s="57"/>
      <c r="CQ1218" s="57"/>
      <c r="CR1218" s="57"/>
      <c r="CS1218" s="57"/>
      <c r="CT1218" s="57"/>
      <c r="CU1218" s="57"/>
      <c r="CV1218" s="57"/>
      <c r="CW1218" s="57"/>
      <c r="CX1218" s="57"/>
      <c r="CY1218" s="57"/>
      <c r="CZ1218" s="57"/>
      <c r="DA1218" s="57"/>
      <c r="DB1218" s="57"/>
      <c r="DC1218" s="57"/>
      <c r="DD1218" s="57"/>
      <c r="DE1218" s="57"/>
      <c r="DF1218" s="57"/>
      <c r="DG1218" s="57"/>
      <c r="DH1218" s="57"/>
      <c r="DI1218" s="57"/>
      <c r="DJ1218" s="57"/>
      <c r="DK1218" s="57"/>
      <c r="DL1218" s="57"/>
      <c r="DM1218" s="57"/>
      <c r="DN1218" s="57"/>
      <c r="DO1218" s="57"/>
      <c r="DP1218" s="57"/>
      <c r="DQ1218" s="57"/>
      <c r="DR1218" s="57"/>
      <c r="DS1218" s="57"/>
      <c r="DT1218" s="57"/>
      <c r="DU1218" s="57"/>
      <c r="DV1218" s="57"/>
      <c r="DW1218" s="57"/>
      <c r="DX1218" s="57"/>
      <c r="DY1218" s="57"/>
      <c r="DZ1218" s="57"/>
      <c r="EA1218" s="57"/>
      <c r="EB1218" s="57"/>
      <c r="EC1218" s="57"/>
      <c r="ED1218" s="57"/>
      <c r="EE1218" s="57"/>
      <c r="EF1218" s="57"/>
      <c r="EG1218" s="57"/>
      <c r="EH1218" s="57"/>
      <c r="EI1218" s="57"/>
      <c r="EJ1218" s="57"/>
      <c r="EK1218" s="57"/>
      <c r="EL1218" s="57"/>
      <c r="EM1218" s="57"/>
      <c r="EN1218" s="57"/>
      <c r="EO1218" s="57"/>
      <c r="EP1218" s="57"/>
      <c r="EQ1218" s="57"/>
      <c r="ER1218" s="57"/>
      <c r="ES1218" s="57"/>
      <c r="ET1218" s="57"/>
      <c r="EU1218" s="57"/>
      <c r="EV1218" s="57"/>
      <c r="EW1218" s="57"/>
      <c r="EX1218" s="57"/>
      <c r="EY1218" s="57"/>
      <c r="EZ1218" s="57"/>
      <c r="FA1218" s="57"/>
      <c r="FB1218" s="57"/>
      <c r="FC1218" s="57"/>
      <c r="FD1218" s="57"/>
      <c r="FE1218" s="57"/>
      <c r="FF1218" s="57"/>
      <c r="FG1218" s="92"/>
      <c r="FH1218" s="92"/>
      <c r="FI1218" s="92"/>
      <c r="FJ1218" s="92"/>
      <c r="FK1218" s="92"/>
      <c r="FL1218" s="92"/>
      <c r="FM1218" s="92"/>
      <c r="FN1218" s="92"/>
      <c r="FO1218" s="92"/>
    </row>
    <row r="1219" s="58" customFormat="1" ht="15" spans="1:171">
      <c r="A1219" s="85">
        <v>2210199</v>
      </c>
      <c r="B1219" s="106" t="s">
        <v>1026</v>
      </c>
      <c r="C1219" s="87">
        <v>42</v>
      </c>
      <c r="D1219" s="87">
        <v>40</v>
      </c>
      <c r="E1219" s="88">
        <f t="shared" si="89"/>
        <v>0.952380952380952</v>
      </c>
      <c r="F1219" s="57"/>
      <c r="G1219" s="57"/>
      <c r="H1219" s="57"/>
      <c r="I1219" s="57"/>
      <c r="J1219" s="57"/>
      <c r="K1219" s="57"/>
      <c r="L1219" s="57"/>
      <c r="M1219" s="57"/>
      <c r="N1219" s="57"/>
      <c r="O1219" s="57"/>
      <c r="P1219" s="57"/>
      <c r="Q1219" s="57"/>
      <c r="R1219" s="57"/>
      <c r="S1219" s="57"/>
      <c r="T1219" s="57"/>
      <c r="U1219" s="57"/>
      <c r="V1219" s="57"/>
      <c r="W1219" s="57"/>
      <c r="X1219" s="57"/>
      <c r="Y1219" s="57"/>
      <c r="Z1219" s="57"/>
      <c r="AA1219" s="57"/>
      <c r="AB1219" s="57"/>
      <c r="AC1219" s="57"/>
      <c r="AD1219" s="57"/>
      <c r="AE1219" s="57"/>
      <c r="AF1219" s="57"/>
      <c r="AG1219" s="57"/>
      <c r="AH1219" s="57"/>
      <c r="AI1219" s="57"/>
      <c r="AJ1219" s="57"/>
      <c r="AK1219" s="57"/>
      <c r="AL1219" s="57"/>
      <c r="AM1219" s="57"/>
      <c r="AN1219" s="57"/>
      <c r="AO1219" s="57"/>
      <c r="AP1219" s="57"/>
      <c r="AQ1219" s="57"/>
      <c r="AR1219" s="57"/>
      <c r="AS1219" s="57"/>
      <c r="AT1219" s="57"/>
      <c r="AU1219" s="57"/>
      <c r="AV1219" s="57"/>
      <c r="AW1219" s="57"/>
      <c r="AX1219" s="57"/>
      <c r="AY1219" s="57"/>
      <c r="AZ1219" s="57"/>
      <c r="BA1219" s="57"/>
      <c r="BB1219" s="57"/>
      <c r="BC1219" s="57"/>
      <c r="BD1219" s="57"/>
      <c r="BE1219" s="57"/>
      <c r="BF1219" s="57"/>
      <c r="BG1219" s="57"/>
      <c r="BH1219" s="57"/>
      <c r="BI1219" s="57"/>
      <c r="BJ1219" s="57"/>
      <c r="BK1219" s="57"/>
      <c r="BL1219" s="57"/>
      <c r="BM1219" s="57"/>
      <c r="BN1219" s="57"/>
      <c r="BO1219" s="57"/>
      <c r="BP1219" s="57"/>
      <c r="BQ1219" s="57"/>
      <c r="BR1219" s="57"/>
      <c r="BS1219" s="57"/>
      <c r="BT1219" s="57"/>
      <c r="BU1219" s="57"/>
      <c r="BV1219" s="57"/>
      <c r="BW1219" s="57"/>
      <c r="BX1219" s="57"/>
      <c r="BY1219" s="57"/>
      <c r="BZ1219" s="57"/>
      <c r="CA1219" s="57"/>
      <c r="CB1219" s="57"/>
      <c r="CC1219" s="57"/>
      <c r="CD1219" s="57"/>
      <c r="CE1219" s="57"/>
      <c r="CF1219" s="57"/>
      <c r="CG1219" s="57"/>
      <c r="CH1219" s="57"/>
      <c r="CI1219" s="57"/>
      <c r="CJ1219" s="57"/>
      <c r="CK1219" s="57"/>
      <c r="CL1219" s="57"/>
      <c r="CM1219" s="57"/>
      <c r="CN1219" s="57"/>
      <c r="CO1219" s="57"/>
      <c r="CP1219" s="57"/>
      <c r="CQ1219" s="57"/>
      <c r="CR1219" s="57"/>
      <c r="CS1219" s="57"/>
      <c r="CT1219" s="57"/>
      <c r="CU1219" s="57"/>
      <c r="CV1219" s="57"/>
      <c r="CW1219" s="57"/>
      <c r="CX1219" s="57"/>
      <c r="CY1219" s="57"/>
      <c r="CZ1219" s="57"/>
      <c r="DA1219" s="57"/>
      <c r="DB1219" s="57"/>
      <c r="DC1219" s="57"/>
      <c r="DD1219" s="57"/>
      <c r="DE1219" s="57"/>
      <c r="DF1219" s="57"/>
      <c r="DG1219" s="57"/>
      <c r="DH1219" s="57"/>
      <c r="DI1219" s="57"/>
      <c r="DJ1219" s="57"/>
      <c r="DK1219" s="57"/>
      <c r="DL1219" s="57"/>
      <c r="DM1219" s="57"/>
      <c r="DN1219" s="57"/>
      <c r="DO1219" s="57"/>
      <c r="DP1219" s="57"/>
      <c r="DQ1219" s="57"/>
      <c r="DR1219" s="57"/>
      <c r="DS1219" s="57"/>
      <c r="DT1219" s="57"/>
      <c r="DU1219" s="57"/>
      <c r="DV1219" s="57"/>
      <c r="DW1219" s="57"/>
      <c r="DX1219" s="57"/>
      <c r="DY1219" s="57"/>
      <c r="DZ1219" s="57"/>
      <c r="EA1219" s="57"/>
      <c r="EB1219" s="57"/>
      <c r="EC1219" s="57"/>
      <c r="ED1219" s="57"/>
      <c r="EE1219" s="57"/>
      <c r="EF1219" s="57"/>
      <c r="EG1219" s="57"/>
      <c r="EH1219" s="57"/>
      <c r="EI1219" s="57"/>
      <c r="EJ1219" s="57"/>
      <c r="EK1219" s="57"/>
      <c r="EL1219" s="57"/>
      <c r="EM1219" s="57"/>
      <c r="EN1219" s="57"/>
      <c r="EO1219" s="57"/>
      <c r="EP1219" s="57"/>
      <c r="EQ1219" s="57"/>
      <c r="ER1219" s="57"/>
      <c r="ES1219" s="57"/>
      <c r="ET1219" s="57"/>
      <c r="EU1219" s="57"/>
      <c r="EV1219" s="57"/>
      <c r="EW1219" s="57"/>
      <c r="EX1219" s="57"/>
      <c r="EY1219" s="57"/>
      <c r="EZ1219" s="57"/>
      <c r="FA1219" s="57"/>
      <c r="FB1219" s="57"/>
      <c r="FC1219" s="57"/>
      <c r="FD1219" s="57"/>
      <c r="FE1219" s="57"/>
      <c r="FF1219" s="57"/>
      <c r="FG1219" s="92"/>
      <c r="FH1219" s="92"/>
      <c r="FI1219" s="92"/>
      <c r="FJ1219" s="92"/>
      <c r="FK1219" s="92"/>
      <c r="FL1219" s="92"/>
      <c r="FM1219" s="92"/>
      <c r="FN1219" s="92"/>
      <c r="FO1219" s="92"/>
    </row>
    <row r="1220" s="58" customFormat="1" ht="15" spans="1:171">
      <c r="A1220" s="81">
        <v>22102</v>
      </c>
      <c r="B1220" s="82" t="s">
        <v>1027</v>
      </c>
      <c r="C1220" s="83">
        <f>SUM(C1221:C1223)</f>
        <v>4449</v>
      </c>
      <c r="D1220" s="83">
        <f>SUM(D1221:D1223)</f>
        <v>4980</v>
      </c>
      <c r="E1220" s="84">
        <f t="shared" si="89"/>
        <v>1.11935266351989</v>
      </c>
      <c r="F1220" s="57"/>
      <c r="G1220" s="57"/>
      <c r="H1220" s="57"/>
      <c r="I1220" s="57"/>
      <c r="J1220" s="57"/>
      <c r="K1220" s="57"/>
      <c r="L1220" s="57"/>
      <c r="M1220" s="57"/>
      <c r="N1220" s="57"/>
      <c r="O1220" s="57"/>
      <c r="P1220" s="57"/>
      <c r="Q1220" s="57"/>
      <c r="R1220" s="57"/>
      <c r="S1220" s="57"/>
      <c r="T1220" s="57"/>
      <c r="U1220" s="57"/>
      <c r="V1220" s="57"/>
      <c r="W1220" s="57"/>
      <c r="X1220" s="57"/>
      <c r="Y1220" s="57"/>
      <c r="Z1220" s="57"/>
      <c r="AA1220" s="57"/>
      <c r="AB1220" s="57"/>
      <c r="AC1220" s="57"/>
      <c r="AD1220" s="57"/>
      <c r="AE1220" s="57"/>
      <c r="AF1220" s="57"/>
      <c r="AG1220" s="57"/>
      <c r="AH1220" s="57"/>
      <c r="AI1220" s="57"/>
      <c r="AJ1220" s="57"/>
      <c r="AK1220" s="57"/>
      <c r="AL1220" s="57"/>
      <c r="AM1220" s="57"/>
      <c r="AN1220" s="57"/>
      <c r="AO1220" s="57"/>
      <c r="AP1220" s="57"/>
      <c r="AQ1220" s="57"/>
      <c r="AR1220" s="57"/>
      <c r="AS1220" s="57"/>
      <c r="AT1220" s="57"/>
      <c r="AU1220" s="57"/>
      <c r="AV1220" s="57"/>
      <c r="AW1220" s="57"/>
      <c r="AX1220" s="57"/>
      <c r="AY1220" s="57"/>
      <c r="AZ1220" s="57"/>
      <c r="BA1220" s="57"/>
      <c r="BB1220" s="57"/>
      <c r="BC1220" s="57"/>
      <c r="BD1220" s="57"/>
      <c r="BE1220" s="57"/>
      <c r="BF1220" s="57"/>
      <c r="BG1220" s="57"/>
      <c r="BH1220" s="57"/>
      <c r="BI1220" s="57"/>
      <c r="BJ1220" s="57"/>
      <c r="BK1220" s="57"/>
      <c r="BL1220" s="57"/>
      <c r="BM1220" s="57"/>
      <c r="BN1220" s="57"/>
      <c r="BO1220" s="57"/>
      <c r="BP1220" s="57"/>
      <c r="BQ1220" s="57"/>
      <c r="BR1220" s="57"/>
      <c r="BS1220" s="57"/>
      <c r="BT1220" s="57"/>
      <c r="BU1220" s="57"/>
      <c r="BV1220" s="57"/>
      <c r="BW1220" s="57"/>
      <c r="BX1220" s="57"/>
      <c r="BY1220" s="57"/>
      <c r="BZ1220" s="57"/>
      <c r="CA1220" s="57"/>
      <c r="CB1220" s="57"/>
      <c r="CC1220" s="57"/>
      <c r="CD1220" s="57"/>
      <c r="CE1220" s="57"/>
      <c r="CF1220" s="57"/>
      <c r="CG1220" s="57"/>
      <c r="CH1220" s="57"/>
      <c r="CI1220" s="57"/>
      <c r="CJ1220" s="57"/>
      <c r="CK1220" s="57"/>
      <c r="CL1220" s="57"/>
      <c r="CM1220" s="57"/>
      <c r="CN1220" s="57"/>
      <c r="CO1220" s="57"/>
      <c r="CP1220" s="57"/>
      <c r="CQ1220" s="57"/>
      <c r="CR1220" s="57"/>
      <c r="CS1220" s="57"/>
      <c r="CT1220" s="57"/>
      <c r="CU1220" s="57"/>
      <c r="CV1220" s="57"/>
      <c r="CW1220" s="57"/>
      <c r="CX1220" s="57"/>
      <c r="CY1220" s="57"/>
      <c r="CZ1220" s="57"/>
      <c r="DA1220" s="57"/>
      <c r="DB1220" s="57"/>
      <c r="DC1220" s="57"/>
      <c r="DD1220" s="57"/>
      <c r="DE1220" s="57"/>
      <c r="DF1220" s="57"/>
      <c r="DG1220" s="57"/>
      <c r="DH1220" s="57"/>
      <c r="DI1220" s="57"/>
      <c r="DJ1220" s="57"/>
      <c r="DK1220" s="57"/>
      <c r="DL1220" s="57"/>
      <c r="DM1220" s="57"/>
      <c r="DN1220" s="57"/>
      <c r="DO1220" s="57"/>
      <c r="DP1220" s="57"/>
      <c r="DQ1220" s="57"/>
      <c r="DR1220" s="57"/>
      <c r="DS1220" s="57"/>
      <c r="DT1220" s="57"/>
      <c r="DU1220" s="57"/>
      <c r="DV1220" s="57"/>
      <c r="DW1220" s="57"/>
      <c r="DX1220" s="57"/>
      <c r="DY1220" s="57"/>
      <c r="DZ1220" s="57"/>
      <c r="EA1220" s="57"/>
      <c r="EB1220" s="57"/>
      <c r="EC1220" s="57"/>
      <c r="ED1220" s="57"/>
      <c r="EE1220" s="57"/>
      <c r="EF1220" s="57"/>
      <c r="EG1220" s="57"/>
      <c r="EH1220" s="57"/>
      <c r="EI1220" s="57"/>
      <c r="EJ1220" s="57"/>
      <c r="EK1220" s="57"/>
      <c r="EL1220" s="57"/>
      <c r="EM1220" s="57"/>
      <c r="EN1220" s="57"/>
      <c r="EO1220" s="57"/>
      <c r="EP1220" s="57"/>
      <c r="EQ1220" s="57"/>
      <c r="ER1220" s="57"/>
      <c r="ES1220" s="57"/>
      <c r="ET1220" s="57"/>
      <c r="EU1220" s="57"/>
      <c r="EV1220" s="57"/>
      <c r="EW1220" s="57"/>
      <c r="EX1220" s="57"/>
      <c r="EY1220" s="57"/>
      <c r="EZ1220" s="57"/>
      <c r="FA1220" s="57"/>
      <c r="FB1220" s="57"/>
      <c r="FC1220" s="57"/>
      <c r="FD1220" s="57"/>
      <c r="FE1220" s="57"/>
      <c r="FF1220" s="57"/>
      <c r="FG1220" s="92"/>
      <c r="FH1220" s="92"/>
      <c r="FI1220" s="92"/>
      <c r="FJ1220" s="92"/>
      <c r="FK1220" s="92"/>
      <c r="FL1220" s="92"/>
      <c r="FM1220" s="92"/>
      <c r="FN1220" s="92"/>
      <c r="FO1220" s="92"/>
    </row>
    <row r="1221" s="58" customFormat="1" ht="15" spans="1:171">
      <c r="A1221" s="85">
        <v>2210201</v>
      </c>
      <c r="B1221" s="106" t="s">
        <v>1028</v>
      </c>
      <c r="C1221" s="87">
        <v>4449</v>
      </c>
      <c r="D1221" s="87">
        <v>4980</v>
      </c>
      <c r="E1221" s="88">
        <f t="shared" si="89"/>
        <v>1.11935266351989</v>
      </c>
      <c r="F1221" s="57"/>
      <c r="G1221" s="57"/>
      <c r="H1221" s="57"/>
      <c r="I1221" s="57"/>
      <c r="J1221" s="57"/>
      <c r="K1221" s="57"/>
      <c r="L1221" s="57"/>
      <c r="M1221" s="57"/>
      <c r="N1221" s="57"/>
      <c r="O1221" s="57"/>
      <c r="P1221" s="57"/>
      <c r="Q1221" s="57"/>
      <c r="R1221" s="57"/>
      <c r="S1221" s="57"/>
      <c r="T1221" s="57"/>
      <c r="U1221" s="57"/>
      <c r="V1221" s="57"/>
      <c r="W1221" s="57"/>
      <c r="X1221" s="57"/>
      <c r="Y1221" s="57"/>
      <c r="Z1221" s="57"/>
      <c r="AA1221" s="57"/>
      <c r="AB1221" s="57"/>
      <c r="AC1221" s="57"/>
      <c r="AD1221" s="57"/>
      <c r="AE1221" s="57"/>
      <c r="AF1221" s="57"/>
      <c r="AG1221" s="57"/>
      <c r="AH1221" s="57"/>
      <c r="AI1221" s="57"/>
      <c r="AJ1221" s="57"/>
      <c r="AK1221" s="57"/>
      <c r="AL1221" s="57"/>
      <c r="AM1221" s="57"/>
      <c r="AN1221" s="57"/>
      <c r="AO1221" s="57"/>
      <c r="AP1221" s="57"/>
      <c r="AQ1221" s="57"/>
      <c r="AR1221" s="57"/>
      <c r="AS1221" s="57"/>
      <c r="AT1221" s="57"/>
      <c r="AU1221" s="57"/>
      <c r="AV1221" s="57"/>
      <c r="AW1221" s="57"/>
      <c r="AX1221" s="57"/>
      <c r="AY1221" s="57"/>
      <c r="AZ1221" s="57"/>
      <c r="BA1221" s="57"/>
      <c r="BB1221" s="57"/>
      <c r="BC1221" s="57"/>
      <c r="BD1221" s="57"/>
      <c r="BE1221" s="57"/>
      <c r="BF1221" s="57"/>
      <c r="BG1221" s="57"/>
      <c r="BH1221" s="57"/>
      <c r="BI1221" s="57"/>
      <c r="BJ1221" s="57"/>
      <c r="BK1221" s="57"/>
      <c r="BL1221" s="57"/>
      <c r="BM1221" s="57"/>
      <c r="BN1221" s="57"/>
      <c r="BO1221" s="57"/>
      <c r="BP1221" s="57"/>
      <c r="BQ1221" s="57"/>
      <c r="BR1221" s="57"/>
      <c r="BS1221" s="57"/>
      <c r="BT1221" s="57"/>
      <c r="BU1221" s="57"/>
      <c r="BV1221" s="57"/>
      <c r="BW1221" s="57"/>
      <c r="BX1221" s="57"/>
      <c r="BY1221" s="57"/>
      <c r="BZ1221" s="57"/>
      <c r="CA1221" s="57"/>
      <c r="CB1221" s="57"/>
      <c r="CC1221" s="57"/>
      <c r="CD1221" s="57"/>
      <c r="CE1221" s="57"/>
      <c r="CF1221" s="57"/>
      <c r="CG1221" s="57"/>
      <c r="CH1221" s="57"/>
      <c r="CI1221" s="57"/>
      <c r="CJ1221" s="57"/>
      <c r="CK1221" s="57"/>
      <c r="CL1221" s="57"/>
      <c r="CM1221" s="57"/>
      <c r="CN1221" s="57"/>
      <c r="CO1221" s="57"/>
      <c r="CP1221" s="57"/>
      <c r="CQ1221" s="57"/>
      <c r="CR1221" s="57"/>
      <c r="CS1221" s="57"/>
      <c r="CT1221" s="57"/>
      <c r="CU1221" s="57"/>
      <c r="CV1221" s="57"/>
      <c r="CW1221" s="57"/>
      <c r="CX1221" s="57"/>
      <c r="CY1221" s="57"/>
      <c r="CZ1221" s="57"/>
      <c r="DA1221" s="57"/>
      <c r="DB1221" s="57"/>
      <c r="DC1221" s="57"/>
      <c r="DD1221" s="57"/>
      <c r="DE1221" s="57"/>
      <c r="DF1221" s="57"/>
      <c r="DG1221" s="57"/>
      <c r="DH1221" s="57"/>
      <c r="DI1221" s="57"/>
      <c r="DJ1221" s="57"/>
      <c r="DK1221" s="57"/>
      <c r="DL1221" s="57"/>
      <c r="DM1221" s="57"/>
      <c r="DN1221" s="57"/>
      <c r="DO1221" s="57"/>
      <c r="DP1221" s="57"/>
      <c r="DQ1221" s="57"/>
      <c r="DR1221" s="57"/>
      <c r="DS1221" s="57"/>
      <c r="DT1221" s="57"/>
      <c r="DU1221" s="57"/>
      <c r="DV1221" s="57"/>
      <c r="DW1221" s="57"/>
      <c r="DX1221" s="57"/>
      <c r="DY1221" s="57"/>
      <c r="DZ1221" s="57"/>
      <c r="EA1221" s="57"/>
      <c r="EB1221" s="57"/>
      <c r="EC1221" s="57"/>
      <c r="ED1221" s="57"/>
      <c r="EE1221" s="57"/>
      <c r="EF1221" s="57"/>
      <c r="EG1221" s="57"/>
      <c r="EH1221" s="57"/>
      <c r="EI1221" s="57"/>
      <c r="EJ1221" s="57"/>
      <c r="EK1221" s="57"/>
      <c r="EL1221" s="57"/>
      <c r="EM1221" s="57"/>
      <c r="EN1221" s="57"/>
      <c r="EO1221" s="57"/>
      <c r="EP1221" s="57"/>
      <c r="EQ1221" s="57"/>
      <c r="ER1221" s="57"/>
      <c r="ES1221" s="57"/>
      <c r="ET1221" s="57"/>
      <c r="EU1221" s="57"/>
      <c r="EV1221" s="57"/>
      <c r="EW1221" s="57"/>
      <c r="EX1221" s="57"/>
      <c r="EY1221" s="57"/>
      <c r="EZ1221" s="57"/>
      <c r="FA1221" s="57"/>
      <c r="FB1221" s="57"/>
      <c r="FC1221" s="57"/>
      <c r="FD1221" s="57"/>
      <c r="FE1221" s="57"/>
      <c r="FF1221" s="57"/>
      <c r="FG1221" s="92"/>
      <c r="FH1221" s="92"/>
      <c r="FI1221" s="92"/>
      <c r="FJ1221" s="92"/>
      <c r="FK1221" s="92"/>
      <c r="FL1221" s="92"/>
      <c r="FM1221" s="92"/>
      <c r="FN1221" s="92"/>
      <c r="FO1221" s="92"/>
    </row>
    <row r="1222" s="58" customFormat="1" ht="15" spans="1:171">
      <c r="A1222" s="85">
        <v>2210202</v>
      </c>
      <c r="B1222" s="106" t="s">
        <v>1029</v>
      </c>
      <c r="C1222" s="87">
        <v>0</v>
      </c>
      <c r="D1222" s="87">
        <v>0</v>
      </c>
      <c r="E1222" s="88"/>
      <c r="F1222" s="57"/>
      <c r="G1222" s="57"/>
      <c r="H1222" s="57"/>
      <c r="I1222" s="57"/>
      <c r="J1222" s="57"/>
      <c r="K1222" s="57"/>
      <c r="L1222" s="57"/>
      <c r="M1222" s="57"/>
      <c r="N1222" s="57"/>
      <c r="O1222" s="57"/>
      <c r="P1222" s="57"/>
      <c r="Q1222" s="57"/>
      <c r="R1222" s="57"/>
      <c r="S1222" s="57"/>
      <c r="T1222" s="57"/>
      <c r="U1222" s="57"/>
      <c r="V1222" s="57"/>
      <c r="W1222" s="57"/>
      <c r="X1222" s="57"/>
      <c r="Y1222" s="57"/>
      <c r="Z1222" s="57"/>
      <c r="AA1222" s="57"/>
      <c r="AB1222" s="57"/>
      <c r="AC1222" s="57"/>
      <c r="AD1222" s="57"/>
      <c r="AE1222" s="57"/>
      <c r="AF1222" s="57"/>
      <c r="AG1222" s="57"/>
      <c r="AH1222" s="57"/>
      <c r="AI1222" s="57"/>
      <c r="AJ1222" s="57"/>
      <c r="AK1222" s="57"/>
      <c r="AL1222" s="57"/>
      <c r="AM1222" s="57"/>
      <c r="AN1222" s="57"/>
      <c r="AO1222" s="57"/>
      <c r="AP1222" s="57"/>
      <c r="AQ1222" s="57"/>
      <c r="AR1222" s="57"/>
      <c r="AS1222" s="57"/>
      <c r="AT1222" s="57"/>
      <c r="AU1222" s="57"/>
      <c r="AV1222" s="57"/>
      <c r="AW1222" s="57"/>
      <c r="AX1222" s="57"/>
      <c r="AY1222" s="57"/>
      <c r="AZ1222" s="57"/>
      <c r="BA1222" s="57"/>
      <c r="BB1222" s="57"/>
      <c r="BC1222" s="57"/>
      <c r="BD1222" s="57"/>
      <c r="BE1222" s="57"/>
      <c r="BF1222" s="57"/>
      <c r="BG1222" s="57"/>
      <c r="BH1222" s="57"/>
      <c r="BI1222" s="57"/>
      <c r="BJ1222" s="57"/>
      <c r="BK1222" s="57"/>
      <c r="BL1222" s="57"/>
      <c r="BM1222" s="57"/>
      <c r="BN1222" s="57"/>
      <c r="BO1222" s="57"/>
      <c r="BP1222" s="57"/>
      <c r="BQ1222" s="57"/>
      <c r="BR1222" s="57"/>
      <c r="BS1222" s="57"/>
      <c r="BT1222" s="57"/>
      <c r="BU1222" s="57"/>
      <c r="BV1222" s="57"/>
      <c r="BW1222" s="57"/>
      <c r="BX1222" s="57"/>
      <c r="BY1222" s="57"/>
      <c r="BZ1222" s="57"/>
      <c r="CA1222" s="57"/>
      <c r="CB1222" s="57"/>
      <c r="CC1222" s="57"/>
      <c r="CD1222" s="57"/>
      <c r="CE1222" s="57"/>
      <c r="CF1222" s="57"/>
      <c r="CG1222" s="57"/>
      <c r="CH1222" s="57"/>
      <c r="CI1222" s="57"/>
      <c r="CJ1222" s="57"/>
      <c r="CK1222" s="57"/>
      <c r="CL1222" s="57"/>
      <c r="CM1222" s="57"/>
      <c r="CN1222" s="57"/>
      <c r="CO1222" s="57"/>
      <c r="CP1222" s="57"/>
      <c r="CQ1222" s="57"/>
      <c r="CR1222" s="57"/>
      <c r="CS1222" s="57"/>
      <c r="CT1222" s="57"/>
      <c r="CU1222" s="57"/>
      <c r="CV1222" s="57"/>
      <c r="CW1222" s="57"/>
      <c r="CX1222" s="57"/>
      <c r="CY1222" s="57"/>
      <c r="CZ1222" s="57"/>
      <c r="DA1222" s="57"/>
      <c r="DB1222" s="57"/>
      <c r="DC1222" s="57"/>
      <c r="DD1222" s="57"/>
      <c r="DE1222" s="57"/>
      <c r="DF1222" s="57"/>
      <c r="DG1222" s="57"/>
      <c r="DH1222" s="57"/>
      <c r="DI1222" s="57"/>
      <c r="DJ1222" s="57"/>
      <c r="DK1222" s="57"/>
      <c r="DL1222" s="57"/>
      <c r="DM1222" s="57"/>
      <c r="DN1222" s="57"/>
      <c r="DO1222" s="57"/>
      <c r="DP1222" s="57"/>
      <c r="DQ1222" s="57"/>
      <c r="DR1222" s="57"/>
      <c r="DS1222" s="57"/>
      <c r="DT1222" s="57"/>
      <c r="DU1222" s="57"/>
      <c r="DV1222" s="57"/>
      <c r="DW1222" s="57"/>
      <c r="DX1222" s="57"/>
      <c r="DY1222" s="57"/>
      <c r="DZ1222" s="57"/>
      <c r="EA1222" s="57"/>
      <c r="EB1222" s="57"/>
      <c r="EC1222" s="57"/>
      <c r="ED1222" s="57"/>
      <c r="EE1222" s="57"/>
      <c r="EF1222" s="57"/>
      <c r="EG1222" s="57"/>
      <c r="EH1222" s="57"/>
      <c r="EI1222" s="57"/>
      <c r="EJ1222" s="57"/>
      <c r="EK1222" s="57"/>
      <c r="EL1222" s="57"/>
      <c r="EM1222" s="57"/>
      <c r="EN1222" s="57"/>
      <c r="EO1222" s="57"/>
      <c r="EP1222" s="57"/>
      <c r="EQ1222" s="57"/>
      <c r="ER1222" s="57"/>
      <c r="ES1222" s="57"/>
      <c r="ET1222" s="57"/>
      <c r="EU1222" s="57"/>
      <c r="EV1222" s="57"/>
      <c r="EW1222" s="57"/>
      <c r="EX1222" s="57"/>
      <c r="EY1222" s="57"/>
      <c r="EZ1222" s="57"/>
      <c r="FA1222" s="57"/>
      <c r="FB1222" s="57"/>
      <c r="FC1222" s="57"/>
      <c r="FD1222" s="57"/>
      <c r="FE1222" s="57"/>
      <c r="FF1222" s="57"/>
      <c r="FG1222" s="92"/>
      <c r="FH1222" s="92"/>
      <c r="FI1222" s="92"/>
      <c r="FJ1222" s="92"/>
      <c r="FK1222" s="92"/>
      <c r="FL1222" s="92"/>
      <c r="FM1222" s="92"/>
      <c r="FN1222" s="92"/>
      <c r="FO1222" s="92"/>
    </row>
    <row r="1223" s="58" customFormat="1" ht="15" spans="1:171">
      <c r="A1223" s="85">
        <v>2210203</v>
      </c>
      <c r="B1223" s="106" t="s">
        <v>1030</v>
      </c>
      <c r="C1223" s="87">
        <v>0</v>
      </c>
      <c r="D1223" s="87">
        <v>0</v>
      </c>
      <c r="E1223" s="88"/>
      <c r="F1223" s="57"/>
      <c r="G1223" s="57"/>
      <c r="H1223" s="57"/>
      <c r="I1223" s="57"/>
      <c r="J1223" s="57"/>
      <c r="K1223" s="57"/>
      <c r="L1223" s="57"/>
      <c r="M1223" s="57"/>
      <c r="N1223" s="57"/>
      <c r="O1223" s="57"/>
      <c r="P1223" s="57"/>
      <c r="Q1223" s="57"/>
      <c r="R1223" s="57"/>
      <c r="S1223" s="57"/>
      <c r="T1223" s="57"/>
      <c r="U1223" s="57"/>
      <c r="V1223" s="57"/>
      <c r="W1223" s="57"/>
      <c r="X1223" s="57"/>
      <c r="Y1223" s="57"/>
      <c r="Z1223" s="57"/>
      <c r="AA1223" s="57"/>
      <c r="AB1223" s="57"/>
      <c r="AC1223" s="57"/>
      <c r="AD1223" s="57"/>
      <c r="AE1223" s="57"/>
      <c r="AF1223" s="57"/>
      <c r="AG1223" s="57"/>
      <c r="AH1223" s="57"/>
      <c r="AI1223" s="57"/>
      <c r="AJ1223" s="57"/>
      <c r="AK1223" s="57"/>
      <c r="AL1223" s="57"/>
      <c r="AM1223" s="57"/>
      <c r="AN1223" s="57"/>
      <c r="AO1223" s="57"/>
      <c r="AP1223" s="57"/>
      <c r="AQ1223" s="57"/>
      <c r="AR1223" s="57"/>
      <c r="AS1223" s="57"/>
      <c r="AT1223" s="57"/>
      <c r="AU1223" s="57"/>
      <c r="AV1223" s="57"/>
      <c r="AW1223" s="57"/>
      <c r="AX1223" s="57"/>
      <c r="AY1223" s="57"/>
      <c r="AZ1223" s="57"/>
      <c r="BA1223" s="57"/>
      <c r="BB1223" s="57"/>
      <c r="BC1223" s="57"/>
      <c r="BD1223" s="57"/>
      <c r="BE1223" s="57"/>
      <c r="BF1223" s="57"/>
      <c r="BG1223" s="57"/>
      <c r="BH1223" s="57"/>
      <c r="BI1223" s="57"/>
      <c r="BJ1223" s="57"/>
      <c r="BK1223" s="57"/>
      <c r="BL1223" s="57"/>
      <c r="BM1223" s="57"/>
      <c r="BN1223" s="57"/>
      <c r="BO1223" s="57"/>
      <c r="BP1223" s="57"/>
      <c r="BQ1223" s="57"/>
      <c r="BR1223" s="57"/>
      <c r="BS1223" s="57"/>
      <c r="BT1223" s="57"/>
      <c r="BU1223" s="57"/>
      <c r="BV1223" s="57"/>
      <c r="BW1223" s="57"/>
      <c r="BX1223" s="57"/>
      <c r="BY1223" s="57"/>
      <c r="BZ1223" s="57"/>
      <c r="CA1223" s="57"/>
      <c r="CB1223" s="57"/>
      <c r="CC1223" s="57"/>
      <c r="CD1223" s="57"/>
      <c r="CE1223" s="57"/>
      <c r="CF1223" s="57"/>
      <c r="CG1223" s="57"/>
      <c r="CH1223" s="57"/>
      <c r="CI1223" s="57"/>
      <c r="CJ1223" s="57"/>
      <c r="CK1223" s="57"/>
      <c r="CL1223" s="57"/>
      <c r="CM1223" s="57"/>
      <c r="CN1223" s="57"/>
      <c r="CO1223" s="57"/>
      <c r="CP1223" s="57"/>
      <c r="CQ1223" s="57"/>
      <c r="CR1223" s="57"/>
      <c r="CS1223" s="57"/>
      <c r="CT1223" s="57"/>
      <c r="CU1223" s="57"/>
      <c r="CV1223" s="57"/>
      <c r="CW1223" s="57"/>
      <c r="CX1223" s="57"/>
      <c r="CY1223" s="57"/>
      <c r="CZ1223" s="57"/>
      <c r="DA1223" s="57"/>
      <c r="DB1223" s="57"/>
      <c r="DC1223" s="57"/>
      <c r="DD1223" s="57"/>
      <c r="DE1223" s="57"/>
      <c r="DF1223" s="57"/>
      <c r="DG1223" s="57"/>
      <c r="DH1223" s="57"/>
      <c r="DI1223" s="57"/>
      <c r="DJ1223" s="57"/>
      <c r="DK1223" s="57"/>
      <c r="DL1223" s="57"/>
      <c r="DM1223" s="57"/>
      <c r="DN1223" s="57"/>
      <c r="DO1223" s="57"/>
      <c r="DP1223" s="57"/>
      <c r="DQ1223" s="57"/>
      <c r="DR1223" s="57"/>
      <c r="DS1223" s="57"/>
      <c r="DT1223" s="57"/>
      <c r="DU1223" s="57"/>
      <c r="DV1223" s="57"/>
      <c r="DW1223" s="57"/>
      <c r="DX1223" s="57"/>
      <c r="DY1223" s="57"/>
      <c r="DZ1223" s="57"/>
      <c r="EA1223" s="57"/>
      <c r="EB1223" s="57"/>
      <c r="EC1223" s="57"/>
      <c r="ED1223" s="57"/>
      <c r="EE1223" s="57"/>
      <c r="EF1223" s="57"/>
      <c r="EG1223" s="57"/>
      <c r="EH1223" s="57"/>
      <c r="EI1223" s="57"/>
      <c r="EJ1223" s="57"/>
      <c r="EK1223" s="57"/>
      <c r="EL1223" s="57"/>
      <c r="EM1223" s="57"/>
      <c r="EN1223" s="57"/>
      <c r="EO1223" s="57"/>
      <c r="EP1223" s="57"/>
      <c r="EQ1223" s="57"/>
      <c r="ER1223" s="57"/>
      <c r="ES1223" s="57"/>
      <c r="ET1223" s="57"/>
      <c r="EU1223" s="57"/>
      <c r="EV1223" s="57"/>
      <c r="EW1223" s="57"/>
      <c r="EX1223" s="57"/>
      <c r="EY1223" s="57"/>
      <c r="EZ1223" s="57"/>
      <c r="FA1223" s="57"/>
      <c r="FB1223" s="57"/>
      <c r="FC1223" s="57"/>
      <c r="FD1223" s="57"/>
      <c r="FE1223" s="57"/>
      <c r="FF1223" s="57"/>
      <c r="FG1223" s="92"/>
      <c r="FH1223" s="92"/>
      <c r="FI1223" s="92"/>
      <c r="FJ1223" s="92"/>
      <c r="FK1223" s="92"/>
      <c r="FL1223" s="92"/>
      <c r="FM1223" s="92"/>
      <c r="FN1223" s="92"/>
      <c r="FO1223" s="92"/>
    </row>
    <row r="1224" s="58" customFormat="1" ht="15" spans="1:171">
      <c r="A1224" s="81">
        <v>22103</v>
      </c>
      <c r="B1224" s="82" t="s">
        <v>1031</v>
      </c>
      <c r="C1224" s="83">
        <v>0</v>
      </c>
      <c r="D1224" s="94">
        <v>0</v>
      </c>
      <c r="E1224" s="84"/>
      <c r="F1224" s="57"/>
      <c r="G1224" s="57"/>
      <c r="H1224" s="57"/>
      <c r="I1224" s="57"/>
      <c r="J1224" s="57"/>
      <c r="K1224" s="57"/>
      <c r="L1224" s="57"/>
      <c r="M1224" s="57"/>
      <c r="N1224" s="57"/>
      <c r="O1224" s="57"/>
      <c r="P1224" s="57"/>
      <c r="Q1224" s="57"/>
      <c r="R1224" s="57"/>
      <c r="S1224" s="57"/>
      <c r="T1224" s="57"/>
      <c r="U1224" s="57"/>
      <c r="V1224" s="57"/>
      <c r="W1224" s="57"/>
      <c r="X1224" s="57"/>
      <c r="Y1224" s="57"/>
      <c r="Z1224" s="57"/>
      <c r="AA1224" s="57"/>
      <c r="AB1224" s="57"/>
      <c r="AC1224" s="57"/>
      <c r="AD1224" s="57"/>
      <c r="AE1224" s="57"/>
      <c r="AF1224" s="57"/>
      <c r="AG1224" s="57"/>
      <c r="AH1224" s="57"/>
      <c r="AI1224" s="57"/>
      <c r="AJ1224" s="57"/>
      <c r="AK1224" s="57"/>
      <c r="AL1224" s="57"/>
      <c r="AM1224" s="57"/>
      <c r="AN1224" s="57"/>
      <c r="AO1224" s="57"/>
      <c r="AP1224" s="57"/>
      <c r="AQ1224" s="57"/>
      <c r="AR1224" s="57"/>
      <c r="AS1224" s="57"/>
      <c r="AT1224" s="57"/>
      <c r="AU1224" s="57"/>
      <c r="AV1224" s="57"/>
      <c r="AW1224" s="57"/>
      <c r="AX1224" s="57"/>
      <c r="AY1224" s="57"/>
      <c r="AZ1224" s="57"/>
      <c r="BA1224" s="57"/>
      <c r="BB1224" s="57"/>
      <c r="BC1224" s="57"/>
      <c r="BD1224" s="57"/>
      <c r="BE1224" s="57"/>
      <c r="BF1224" s="57"/>
      <c r="BG1224" s="57"/>
      <c r="BH1224" s="57"/>
      <c r="BI1224" s="57"/>
      <c r="BJ1224" s="57"/>
      <c r="BK1224" s="57"/>
      <c r="BL1224" s="57"/>
      <c r="BM1224" s="57"/>
      <c r="BN1224" s="57"/>
      <c r="BO1224" s="57"/>
      <c r="BP1224" s="57"/>
      <c r="BQ1224" s="57"/>
      <c r="BR1224" s="57"/>
      <c r="BS1224" s="57"/>
      <c r="BT1224" s="57"/>
      <c r="BU1224" s="57"/>
      <c r="BV1224" s="57"/>
      <c r="BW1224" s="57"/>
      <c r="BX1224" s="57"/>
      <c r="BY1224" s="57"/>
      <c r="BZ1224" s="57"/>
      <c r="CA1224" s="57"/>
      <c r="CB1224" s="57"/>
      <c r="CC1224" s="57"/>
      <c r="CD1224" s="57"/>
      <c r="CE1224" s="57"/>
      <c r="CF1224" s="57"/>
      <c r="CG1224" s="57"/>
      <c r="CH1224" s="57"/>
      <c r="CI1224" s="57"/>
      <c r="CJ1224" s="57"/>
      <c r="CK1224" s="57"/>
      <c r="CL1224" s="57"/>
      <c r="CM1224" s="57"/>
      <c r="CN1224" s="57"/>
      <c r="CO1224" s="57"/>
      <c r="CP1224" s="57"/>
      <c r="CQ1224" s="57"/>
      <c r="CR1224" s="57"/>
      <c r="CS1224" s="57"/>
      <c r="CT1224" s="57"/>
      <c r="CU1224" s="57"/>
      <c r="CV1224" s="57"/>
      <c r="CW1224" s="57"/>
      <c r="CX1224" s="57"/>
      <c r="CY1224" s="57"/>
      <c r="CZ1224" s="57"/>
      <c r="DA1224" s="57"/>
      <c r="DB1224" s="57"/>
      <c r="DC1224" s="57"/>
      <c r="DD1224" s="57"/>
      <c r="DE1224" s="57"/>
      <c r="DF1224" s="57"/>
      <c r="DG1224" s="57"/>
      <c r="DH1224" s="57"/>
      <c r="DI1224" s="57"/>
      <c r="DJ1224" s="57"/>
      <c r="DK1224" s="57"/>
      <c r="DL1224" s="57"/>
      <c r="DM1224" s="57"/>
      <c r="DN1224" s="57"/>
      <c r="DO1224" s="57"/>
      <c r="DP1224" s="57"/>
      <c r="DQ1224" s="57"/>
      <c r="DR1224" s="57"/>
      <c r="DS1224" s="57"/>
      <c r="DT1224" s="57"/>
      <c r="DU1224" s="57"/>
      <c r="DV1224" s="57"/>
      <c r="DW1224" s="57"/>
      <c r="DX1224" s="57"/>
      <c r="DY1224" s="57"/>
      <c r="DZ1224" s="57"/>
      <c r="EA1224" s="57"/>
      <c r="EB1224" s="57"/>
      <c r="EC1224" s="57"/>
      <c r="ED1224" s="57"/>
      <c r="EE1224" s="57"/>
      <c r="EF1224" s="57"/>
      <c r="EG1224" s="57"/>
      <c r="EH1224" s="57"/>
      <c r="EI1224" s="57"/>
      <c r="EJ1224" s="57"/>
      <c r="EK1224" s="57"/>
      <c r="EL1224" s="57"/>
      <c r="EM1224" s="57"/>
      <c r="EN1224" s="57"/>
      <c r="EO1224" s="57"/>
      <c r="EP1224" s="57"/>
      <c r="EQ1224" s="57"/>
      <c r="ER1224" s="57"/>
      <c r="ES1224" s="57"/>
      <c r="ET1224" s="57"/>
      <c r="EU1224" s="57"/>
      <c r="EV1224" s="57"/>
      <c r="EW1224" s="57"/>
      <c r="EX1224" s="57"/>
      <c r="EY1224" s="57"/>
      <c r="EZ1224" s="57"/>
      <c r="FA1224" s="57"/>
      <c r="FB1224" s="57"/>
      <c r="FC1224" s="57"/>
      <c r="FD1224" s="57"/>
      <c r="FE1224" s="57"/>
      <c r="FF1224" s="57"/>
      <c r="FG1224" s="92"/>
      <c r="FH1224" s="92"/>
      <c r="FI1224" s="92"/>
      <c r="FJ1224" s="92"/>
      <c r="FK1224" s="92"/>
      <c r="FL1224" s="92"/>
      <c r="FM1224" s="92"/>
      <c r="FN1224" s="92"/>
      <c r="FO1224" s="92"/>
    </row>
    <row r="1225" s="58" customFormat="1" ht="15" spans="1:171">
      <c r="A1225" s="85">
        <v>2210301</v>
      </c>
      <c r="B1225" s="106" t="s">
        <v>1032</v>
      </c>
      <c r="C1225" s="87">
        <v>0</v>
      </c>
      <c r="D1225" s="87">
        <v>0</v>
      </c>
      <c r="E1225" s="88"/>
      <c r="F1225" s="57"/>
      <c r="G1225" s="57"/>
      <c r="H1225" s="57"/>
      <c r="I1225" s="57"/>
      <c r="J1225" s="57"/>
      <c r="K1225" s="57"/>
      <c r="L1225" s="57"/>
      <c r="M1225" s="57"/>
      <c r="N1225" s="57"/>
      <c r="O1225" s="57"/>
      <c r="P1225" s="57"/>
      <c r="Q1225" s="57"/>
      <c r="R1225" s="57"/>
      <c r="S1225" s="57"/>
      <c r="T1225" s="57"/>
      <c r="U1225" s="57"/>
      <c r="V1225" s="57"/>
      <c r="W1225" s="57"/>
      <c r="X1225" s="57"/>
      <c r="Y1225" s="57"/>
      <c r="Z1225" s="57"/>
      <c r="AA1225" s="57"/>
      <c r="AB1225" s="57"/>
      <c r="AC1225" s="57"/>
      <c r="AD1225" s="57"/>
      <c r="AE1225" s="57"/>
      <c r="AF1225" s="57"/>
      <c r="AG1225" s="57"/>
      <c r="AH1225" s="57"/>
      <c r="AI1225" s="57"/>
      <c r="AJ1225" s="57"/>
      <c r="AK1225" s="57"/>
      <c r="AL1225" s="57"/>
      <c r="AM1225" s="57"/>
      <c r="AN1225" s="57"/>
      <c r="AO1225" s="57"/>
      <c r="AP1225" s="57"/>
      <c r="AQ1225" s="57"/>
      <c r="AR1225" s="57"/>
      <c r="AS1225" s="57"/>
      <c r="AT1225" s="57"/>
      <c r="AU1225" s="57"/>
      <c r="AV1225" s="57"/>
      <c r="AW1225" s="57"/>
      <c r="AX1225" s="57"/>
      <c r="AY1225" s="57"/>
      <c r="AZ1225" s="57"/>
      <c r="BA1225" s="57"/>
      <c r="BB1225" s="57"/>
      <c r="BC1225" s="57"/>
      <c r="BD1225" s="57"/>
      <c r="BE1225" s="57"/>
      <c r="BF1225" s="57"/>
      <c r="BG1225" s="57"/>
      <c r="BH1225" s="57"/>
      <c r="BI1225" s="57"/>
      <c r="BJ1225" s="57"/>
      <c r="BK1225" s="57"/>
      <c r="BL1225" s="57"/>
      <c r="BM1225" s="57"/>
      <c r="BN1225" s="57"/>
      <c r="BO1225" s="57"/>
      <c r="BP1225" s="57"/>
      <c r="BQ1225" s="57"/>
      <c r="BR1225" s="57"/>
      <c r="BS1225" s="57"/>
      <c r="BT1225" s="57"/>
      <c r="BU1225" s="57"/>
      <c r="BV1225" s="57"/>
      <c r="BW1225" s="57"/>
      <c r="BX1225" s="57"/>
      <c r="BY1225" s="57"/>
      <c r="BZ1225" s="57"/>
      <c r="CA1225" s="57"/>
      <c r="CB1225" s="57"/>
      <c r="CC1225" s="57"/>
      <c r="CD1225" s="57"/>
      <c r="CE1225" s="57"/>
      <c r="CF1225" s="57"/>
      <c r="CG1225" s="57"/>
      <c r="CH1225" s="57"/>
      <c r="CI1225" s="57"/>
      <c r="CJ1225" s="57"/>
      <c r="CK1225" s="57"/>
      <c r="CL1225" s="57"/>
      <c r="CM1225" s="57"/>
      <c r="CN1225" s="57"/>
      <c r="CO1225" s="57"/>
      <c r="CP1225" s="57"/>
      <c r="CQ1225" s="57"/>
      <c r="CR1225" s="57"/>
      <c r="CS1225" s="57"/>
      <c r="CT1225" s="57"/>
      <c r="CU1225" s="57"/>
      <c r="CV1225" s="57"/>
      <c r="CW1225" s="57"/>
      <c r="CX1225" s="57"/>
      <c r="CY1225" s="57"/>
      <c r="CZ1225" s="57"/>
      <c r="DA1225" s="57"/>
      <c r="DB1225" s="57"/>
      <c r="DC1225" s="57"/>
      <c r="DD1225" s="57"/>
      <c r="DE1225" s="57"/>
      <c r="DF1225" s="57"/>
      <c r="DG1225" s="57"/>
      <c r="DH1225" s="57"/>
      <c r="DI1225" s="57"/>
      <c r="DJ1225" s="57"/>
      <c r="DK1225" s="57"/>
      <c r="DL1225" s="57"/>
      <c r="DM1225" s="57"/>
      <c r="DN1225" s="57"/>
      <c r="DO1225" s="57"/>
      <c r="DP1225" s="57"/>
      <c r="DQ1225" s="57"/>
      <c r="DR1225" s="57"/>
      <c r="DS1225" s="57"/>
      <c r="DT1225" s="57"/>
      <c r="DU1225" s="57"/>
      <c r="DV1225" s="57"/>
      <c r="DW1225" s="57"/>
      <c r="DX1225" s="57"/>
      <c r="DY1225" s="57"/>
      <c r="DZ1225" s="57"/>
      <c r="EA1225" s="57"/>
      <c r="EB1225" s="57"/>
      <c r="EC1225" s="57"/>
      <c r="ED1225" s="57"/>
      <c r="EE1225" s="57"/>
      <c r="EF1225" s="57"/>
      <c r="EG1225" s="57"/>
      <c r="EH1225" s="57"/>
      <c r="EI1225" s="57"/>
      <c r="EJ1225" s="57"/>
      <c r="EK1225" s="57"/>
      <c r="EL1225" s="57"/>
      <c r="EM1225" s="57"/>
      <c r="EN1225" s="57"/>
      <c r="EO1225" s="57"/>
      <c r="EP1225" s="57"/>
      <c r="EQ1225" s="57"/>
      <c r="ER1225" s="57"/>
      <c r="ES1225" s="57"/>
      <c r="ET1225" s="57"/>
      <c r="EU1225" s="57"/>
      <c r="EV1225" s="57"/>
      <c r="EW1225" s="57"/>
      <c r="EX1225" s="57"/>
      <c r="EY1225" s="57"/>
      <c r="EZ1225" s="57"/>
      <c r="FA1225" s="57"/>
      <c r="FB1225" s="57"/>
      <c r="FC1225" s="57"/>
      <c r="FD1225" s="57"/>
      <c r="FE1225" s="57"/>
      <c r="FF1225" s="57"/>
      <c r="FG1225" s="92"/>
      <c r="FH1225" s="92"/>
      <c r="FI1225" s="92"/>
      <c r="FJ1225" s="92"/>
      <c r="FK1225" s="92"/>
      <c r="FL1225" s="92"/>
      <c r="FM1225" s="92"/>
      <c r="FN1225" s="92"/>
      <c r="FO1225" s="92"/>
    </row>
    <row r="1226" s="58" customFormat="1" ht="15" spans="1:171">
      <c r="A1226" s="85">
        <v>2210302</v>
      </c>
      <c r="B1226" s="106" t="s">
        <v>1033</v>
      </c>
      <c r="C1226" s="87">
        <v>0</v>
      </c>
      <c r="D1226" s="87">
        <v>0</v>
      </c>
      <c r="E1226" s="88"/>
      <c r="F1226" s="57"/>
      <c r="G1226" s="57"/>
      <c r="H1226" s="57"/>
      <c r="I1226" s="57"/>
      <c r="J1226" s="57"/>
      <c r="K1226" s="57"/>
      <c r="L1226" s="57"/>
      <c r="M1226" s="57"/>
      <c r="N1226" s="57"/>
      <c r="O1226" s="57"/>
      <c r="P1226" s="57"/>
      <c r="Q1226" s="57"/>
      <c r="R1226" s="57"/>
      <c r="S1226" s="57"/>
      <c r="T1226" s="57"/>
      <c r="U1226" s="57"/>
      <c r="V1226" s="57"/>
      <c r="W1226" s="57"/>
      <c r="X1226" s="57"/>
      <c r="Y1226" s="57"/>
      <c r="Z1226" s="57"/>
      <c r="AA1226" s="57"/>
      <c r="AB1226" s="57"/>
      <c r="AC1226" s="57"/>
      <c r="AD1226" s="57"/>
      <c r="AE1226" s="57"/>
      <c r="AF1226" s="57"/>
      <c r="AG1226" s="57"/>
      <c r="AH1226" s="57"/>
      <c r="AI1226" s="57"/>
      <c r="AJ1226" s="57"/>
      <c r="AK1226" s="57"/>
      <c r="AL1226" s="57"/>
      <c r="AM1226" s="57"/>
      <c r="AN1226" s="57"/>
      <c r="AO1226" s="57"/>
      <c r="AP1226" s="57"/>
      <c r="AQ1226" s="57"/>
      <c r="AR1226" s="57"/>
      <c r="AS1226" s="57"/>
      <c r="AT1226" s="57"/>
      <c r="AU1226" s="57"/>
      <c r="AV1226" s="57"/>
      <c r="AW1226" s="57"/>
      <c r="AX1226" s="57"/>
      <c r="AY1226" s="57"/>
      <c r="AZ1226" s="57"/>
      <c r="BA1226" s="57"/>
      <c r="BB1226" s="57"/>
      <c r="BC1226" s="57"/>
      <c r="BD1226" s="57"/>
      <c r="BE1226" s="57"/>
      <c r="BF1226" s="57"/>
      <c r="BG1226" s="57"/>
      <c r="BH1226" s="57"/>
      <c r="BI1226" s="57"/>
      <c r="BJ1226" s="57"/>
      <c r="BK1226" s="57"/>
      <c r="BL1226" s="57"/>
      <c r="BM1226" s="57"/>
      <c r="BN1226" s="57"/>
      <c r="BO1226" s="57"/>
      <c r="BP1226" s="57"/>
      <c r="BQ1226" s="57"/>
      <c r="BR1226" s="57"/>
      <c r="BS1226" s="57"/>
      <c r="BT1226" s="57"/>
      <c r="BU1226" s="57"/>
      <c r="BV1226" s="57"/>
      <c r="BW1226" s="57"/>
      <c r="BX1226" s="57"/>
      <c r="BY1226" s="57"/>
      <c r="BZ1226" s="57"/>
      <c r="CA1226" s="57"/>
      <c r="CB1226" s="57"/>
      <c r="CC1226" s="57"/>
      <c r="CD1226" s="57"/>
      <c r="CE1226" s="57"/>
      <c r="CF1226" s="57"/>
      <c r="CG1226" s="57"/>
      <c r="CH1226" s="57"/>
      <c r="CI1226" s="57"/>
      <c r="CJ1226" s="57"/>
      <c r="CK1226" s="57"/>
      <c r="CL1226" s="57"/>
      <c r="CM1226" s="57"/>
      <c r="CN1226" s="57"/>
      <c r="CO1226" s="57"/>
      <c r="CP1226" s="57"/>
      <c r="CQ1226" s="57"/>
      <c r="CR1226" s="57"/>
      <c r="CS1226" s="57"/>
      <c r="CT1226" s="57"/>
      <c r="CU1226" s="57"/>
      <c r="CV1226" s="57"/>
      <c r="CW1226" s="57"/>
      <c r="CX1226" s="57"/>
      <c r="CY1226" s="57"/>
      <c r="CZ1226" s="57"/>
      <c r="DA1226" s="57"/>
      <c r="DB1226" s="57"/>
      <c r="DC1226" s="57"/>
      <c r="DD1226" s="57"/>
      <c r="DE1226" s="57"/>
      <c r="DF1226" s="57"/>
      <c r="DG1226" s="57"/>
      <c r="DH1226" s="57"/>
      <c r="DI1226" s="57"/>
      <c r="DJ1226" s="57"/>
      <c r="DK1226" s="57"/>
      <c r="DL1226" s="57"/>
      <c r="DM1226" s="57"/>
      <c r="DN1226" s="57"/>
      <c r="DO1226" s="57"/>
      <c r="DP1226" s="57"/>
      <c r="DQ1226" s="57"/>
      <c r="DR1226" s="57"/>
      <c r="DS1226" s="57"/>
      <c r="DT1226" s="57"/>
      <c r="DU1226" s="57"/>
      <c r="DV1226" s="57"/>
      <c r="DW1226" s="57"/>
      <c r="DX1226" s="57"/>
      <c r="DY1226" s="57"/>
      <c r="DZ1226" s="57"/>
      <c r="EA1226" s="57"/>
      <c r="EB1226" s="57"/>
      <c r="EC1226" s="57"/>
      <c r="ED1226" s="57"/>
      <c r="EE1226" s="57"/>
      <c r="EF1226" s="57"/>
      <c r="EG1226" s="57"/>
      <c r="EH1226" s="57"/>
      <c r="EI1226" s="57"/>
      <c r="EJ1226" s="57"/>
      <c r="EK1226" s="57"/>
      <c r="EL1226" s="57"/>
      <c r="EM1226" s="57"/>
      <c r="EN1226" s="57"/>
      <c r="EO1226" s="57"/>
      <c r="EP1226" s="57"/>
      <c r="EQ1226" s="57"/>
      <c r="ER1226" s="57"/>
      <c r="ES1226" s="57"/>
      <c r="ET1226" s="57"/>
      <c r="EU1226" s="57"/>
      <c r="EV1226" s="57"/>
      <c r="EW1226" s="57"/>
      <c r="EX1226" s="57"/>
      <c r="EY1226" s="57"/>
      <c r="EZ1226" s="57"/>
      <c r="FA1226" s="57"/>
      <c r="FB1226" s="57"/>
      <c r="FC1226" s="57"/>
      <c r="FD1226" s="57"/>
      <c r="FE1226" s="57"/>
      <c r="FF1226" s="57"/>
      <c r="FG1226" s="92"/>
      <c r="FH1226" s="92"/>
      <c r="FI1226" s="92"/>
      <c r="FJ1226" s="92"/>
      <c r="FK1226" s="92"/>
      <c r="FL1226" s="92"/>
      <c r="FM1226" s="92"/>
      <c r="FN1226" s="92"/>
      <c r="FO1226" s="92"/>
    </row>
    <row r="1227" s="58" customFormat="1" ht="15" spans="1:171">
      <c r="A1227" s="85">
        <v>2210399</v>
      </c>
      <c r="B1227" s="106" t="s">
        <v>1034</v>
      </c>
      <c r="C1227" s="87">
        <v>0</v>
      </c>
      <c r="D1227" s="87">
        <v>0</v>
      </c>
      <c r="E1227" s="88"/>
      <c r="F1227" s="57"/>
      <c r="G1227" s="57"/>
      <c r="H1227" s="57"/>
      <c r="I1227" s="57"/>
      <c r="J1227" s="57"/>
      <c r="K1227" s="57"/>
      <c r="L1227" s="57"/>
      <c r="M1227" s="57"/>
      <c r="N1227" s="57"/>
      <c r="O1227" s="57"/>
      <c r="P1227" s="57"/>
      <c r="Q1227" s="57"/>
      <c r="R1227" s="57"/>
      <c r="S1227" s="57"/>
      <c r="T1227" s="57"/>
      <c r="U1227" s="57"/>
      <c r="V1227" s="57"/>
      <c r="W1227" s="57"/>
      <c r="X1227" s="57"/>
      <c r="Y1227" s="57"/>
      <c r="Z1227" s="57"/>
      <c r="AA1227" s="57"/>
      <c r="AB1227" s="57"/>
      <c r="AC1227" s="57"/>
      <c r="AD1227" s="57"/>
      <c r="AE1227" s="57"/>
      <c r="AF1227" s="57"/>
      <c r="AG1227" s="57"/>
      <c r="AH1227" s="57"/>
      <c r="AI1227" s="57"/>
      <c r="AJ1227" s="57"/>
      <c r="AK1227" s="57"/>
      <c r="AL1227" s="57"/>
      <c r="AM1227" s="57"/>
      <c r="AN1227" s="57"/>
      <c r="AO1227" s="57"/>
      <c r="AP1227" s="57"/>
      <c r="AQ1227" s="57"/>
      <c r="AR1227" s="57"/>
      <c r="AS1227" s="57"/>
      <c r="AT1227" s="57"/>
      <c r="AU1227" s="57"/>
      <c r="AV1227" s="57"/>
      <c r="AW1227" s="57"/>
      <c r="AX1227" s="57"/>
      <c r="AY1227" s="57"/>
      <c r="AZ1227" s="57"/>
      <c r="BA1227" s="57"/>
      <c r="BB1227" s="57"/>
      <c r="BC1227" s="57"/>
      <c r="BD1227" s="57"/>
      <c r="BE1227" s="57"/>
      <c r="BF1227" s="57"/>
      <c r="BG1227" s="57"/>
      <c r="BH1227" s="57"/>
      <c r="BI1227" s="57"/>
      <c r="BJ1227" s="57"/>
      <c r="BK1227" s="57"/>
      <c r="BL1227" s="57"/>
      <c r="BM1227" s="57"/>
      <c r="BN1227" s="57"/>
      <c r="BO1227" s="57"/>
      <c r="BP1227" s="57"/>
      <c r="BQ1227" s="57"/>
      <c r="BR1227" s="57"/>
      <c r="BS1227" s="57"/>
      <c r="BT1227" s="57"/>
      <c r="BU1227" s="57"/>
      <c r="BV1227" s="57"/>
      <c r="BW1227" s="57"/>
      <c r="BX1227" s="57"/>
      <c r="BY1227" s="57"/>
      <c r="BZ1227" s="57"/>
      <c r="CA1227" s="57"/>
      <c r="CB1227" s="57"/>
      <c r="CC1227" s="57"/>
      <c r="CD1227" s="57"/>
      <c r="CE1227" s="57"/>
      <c r="CF1227" s="57"/>
      <c r="CG1227" s="57"/>
      <c r="CH1227" s="57"/>
      <c r="CI1227" s="57"/>
      <c r="CJ1227" s="57"/>
      <c r="CK1227" s="57"/>
      <c r="CL1227" s="57"/>
      <c r="CM1227" s="57"/>
      <c r="CN1227" s="57"/>
      <c r="CO1227" s="57"/>
      <c r="CP1227" s="57"/>
      <c r="CQ1227" s="57"/>
      <c r="CR1227" s="57"/>
      <c r="CS1227" s="57"/>
      <c r="CT1227" s="57"/>
      <c r="CU1227" s="57"/>
      <c r="CV1227" s="57"/>
      <c r="CW1227" s="57"/>
      <c r="CX1227" s="57"/>
      <c r="CY1227" s="57"/>
      <c r="CZ1227" s="57"/>
      <c r="DA1227" s="57"/>
      <c r="DB1227" s="57"/>
      <c r="DC1227" s="57"/>
      <c r="DD1227" s="57"/>
      <c r="DE1227" s="57"/>
      <c r="DF1227" s="57"/>
      <c r="DG1227" s="57"/>
      <c r="DH1227" s="57"/>
      <c r="DI1227" s="57"/>
      <c r="DJ1227" s="57"/>
      <c r="DK1227" s="57"/>
      <c r="DL1227" s="57"/>
      <c r="DM1227" s="57"/>
      <c r="DN1227" s="57"/>
      <c r="DO1227" s="57"/>
      <c r="DP1227" s="57"/>
      <c r="DQ1227" s="57"/>
      <c r="DR1227" s="57"/>
      <c r="DS1227" s="57"/>
      <c r="DT1227" s="57"/>
      <c r="DU1227" s="57"/>
      <c r="DV1227" s="57"/>
      <c r="DW1227" s="57"/>
      <c r="DX1227" s="57"/>
      <c r="DY1227" s="57"/>
      <c r="DZ1227" s="57"/>
      <c r="EA1227" s="57"/>
      <c r="EB1227" s="57"/>
      <c r="EC1227" s="57"/>
      <c r="ED1227" s="57"/>
      <c r="EE1227" s="57"/>
      <c r="EF1227" s="57"/>
      <c r="EG1227" s="57"/>
      <c r="EH1227" s="57"/>
      <c r="EI1227" s="57"/>
      <c r="EJ1227" s="57"/>
      <c r="EK1227" s="57"/>
      <c r="EL1227" s="57"/>
      <c r="EM1227" s="57"/>
      <c r="EN1227" s="57"/>
      <c r="EO1227" s="57"/>
      <c r="EP1227" s="57"/>
      <c r="EQ1227" s="57"/>
      <c r="ER1227" s="57"/>
      <c r="ES1227" s="57"/>
      <c r="ET1227" s="57"/>
      <c r="EU1227" s="57"/>
      <c r="EV1227" s="57"/>
      <c r="EW1227" s="57"/>
      <c r="EX1227" s="57"/>
      <c r="EY1227" s="57"/>
      <c r="EZ1227" s="57"/>
      <c r="FA1227" s="57"/>
      <c r="FB1227" s="57"/>
      <c r="FC1227" s="57"/>
      <c r="FD1227" s="57"/>
      <c r="FE1227" s="57"/>
      <c r="FF1227" s="57"/>
      <c r="FG1227" s="92"/>
      <c r="FH1227" s="92"/>
      <c r="FI1227" s="92"/>
      <c r="FJ1227" s="92"/>
      <c r="FK1227" s="92"/>
      <c r="FL1227" s="92"/>
      <c r="FM1227" s="92"/>
      <c r="FN1227" s="92"/>
      <c r="FO1227" s="92"/>
    </row>
    <row r="1228" s="58" customFormat="1" ht="15" spans="1:171">
      <c r="A1228" s="77">
        <v>222</v>
      </c>
      <c r="B1228" s="78" t="s">
        <v>1035</v>
      </c>
      <c r="C1228" s="79">
        <f>C1229+C1247+C1254+C1260</f>
        <v>370</v>
      </c>
      <c r="D1228" s="79">
        <f>D1229+D1247+D1254+D1260</f>
        <v>106</v>
      </c>
      <c r="E1228" s="80">
        <f>SUM(D1228/C1228)</f>
        <v>0.286486486486487</v>
      </c>
      <c r="F1228" s="57"/>
      <c r="G1228" s="57"/>
      <c r="H1228" s="57"/>
      <c r="I1228" s="57"/>
      <c r="J1228" s="57"/>
      <c r="K1228" s="57"/>
      <c r="L1228" s="57"/>
      <c r="M1228" s="57"/>
      <c r="N1228" s="57"/>
      <c r="O1228" s="57"/>
      <c r="P1228" s="57"/>
      <c r="Q1228" s="57"/>
      <c r="R1228" s="57"/>
      <c r="S1228" s="57"/>
      <c r="T1228" s="57"/>
      <c r="U1228" s="57"/>
      <c r="V1228" s="57"/>
      <c r="W1228" s="57"/>
      <c r="X1228" s="57"/>
      <c r="Y1228" s="57"/>
      <c r="Z1228" s="57"/>
      <c r="AA1228" s="57"/>
      <c r="AB1228" s="57"/>
      <c r="AC1228" s="57"/>
      <c r="AD1228" s="57"/>
      <c r="AE1228" s="57"/>
      <c r="AF1228" s="57"/>
      <c r="AG1228" s="57"/>
      <c r="AH1228" s="57"/>
      <c r="AI1228" s="57"/>
      <c r="AJ1228" s="57"/>
      <c r="AK1228" s="57"/>
      <c r="AL1228" s="57"/>
      <c r="AM1228" s="57"/>
      <c r="AN1228" s="57"/>
      <c r="AO1228" s="57"/>
      <c r="AP1228" s="57"/>
      <c r="AQ1228" s="57"/>
      <c r="AR1228" s="57"/>
      <c r="AS1228" s="57"/>
      <c r="AT1228" s="57"/>
      <c r="AU1228" s="57"/>
      <c r="AV1228" s="57"/>
      <c r="AW1228" s="57"/>
      <c r="AX1228" s="57"/>
      <c r="AY1228" s="57"/>
      <c r="AZ1228" s="57"/>
      <c r="BA1228" s="57"/>
      <c r="BB1228" s="57"/>
      <c r="BC1228" s="57"/>
      <c r="BD1228" s="57"/>
      <c r="BE1228" s="57"/>
      <c r="BF1228" s="57"/>
      <c r="BG1228" s="57"/>
      <c r="BH1228" s="57"/>
      <c r="BI1228" s="57"/>
      <c r="BJ1228" s="57"/>
      <c r="BK1228" s="57"/>
      <c r="BL1228" s="57"/>
      <c r="BM1228" s="57"/>
      <c r="BN1228" s="57"/>
      <c r="BO1228" s="57"/>
      <c r="BP1228" s="57"/>
      <c r="BQ1228" s="57"/>
      <c r="BR1228" s="57"/>
      <c r="BS1228" s="57"/>
      <c r="BT1228" s="57"/>
      <c r="BU1228" s="57"/>
      <c r="BV1228" s="57"/>
      <c r="BW1228" s="57"/>
      <c r="BX1228" s="57"/>
      <c r="BY1228" s="57"/>
      <c r="BZ1228" s="57"/>
      <c r="CA1228" s="57"/>
      <c r="CB1228" s="57"/>
      <c r="CC1228" s="57"/>
      <c r="CD1228" s="57"/>
      <c r="CE1228" s="57"/>
      <c r="CF1228" s="57"/>
      <c r="CG1228" s="57"/>
      <c r="CH1228" s="57"/>
      <c r="CI1228" s="57"/>
      <c r="CJ1228" s="57"/>
      <c r="CK1228" s="57"/>
      <c r="CL1228" s="57"/>
      <c r="CM1228" s="57"/>
      <c r="CN1228" s="57"/>
      <c r="CO1228" s="57"/>
      <c r="CP1228" s="57"/>
      <c r="CQ1228" s="57"/>
      <c r="CR1228" s="57"/>
      <c r="CS1228" s="57"/>
      <c r="CT1228" s="57"/>
      <c r="CU1228" s="57"/>
      <c r="CV1228" s="57"/>
      <c r="CW1228" s="57"/>
      <c r="CX1228" s="57"/>
      <c r="CY1228" s="57"/>
      <c r="CZ1228" s="57"/>
      <c r="DA1228" s="57"/>
      <c r="DB1228" s="57"/>
      <c r="DC1228" s="57"/>
      <c r="DD1228" s="57"/>
      <c r="DE1228" s="57"/>
      <c r="DF1228" s="57"/>
      <c r="DG1228" s="57"/>
      <c r="DH1228" s="57"/>
      <c r="DI1228" s="57"/>
      <c r="DJ1228" s="57"/>
      <c r="DK1228" s="57"/>
      <c r="DL1228" s="57"/>
      <c r="DM1228" s="57"/>
      <c r="DN1228" s="57"/>
      <c r="DO1228" s="57"/>
      <c r="DP1228" s="57"/>
      <c r="DQ1228" s="57"/>
      <c r="DR1228" s="57"/>
      <c r="DS1228" s="57"/>
      <c r="DT1228" s="57"/>
      <c r="DU1228" s="57"/>
      <c r="DV1228" s="57"/>
      <c r="DW1228" s="57"/>
      <c r="DX1228" s="57"/>
      <c r="DY1228" s="57"/>
      <c r="DZ1228" s="57"/>
      <c r="EA1228" s="57"/>
      <c r="EB1228" s="57"/>
      <c r="EC1228" s="57"/>
      <c r="ED1228" s="57"/>
      <c r="EE1228" s="57"/>
      <c r="EF1228" s="57"/>
      <c r="EG1228" s="57"/>
      <c r="EH1228" s="57"/>
      <c r="EI1228" s="57"/>
      <c r="EJ1228" s="57"/>
      <c r="EK1228" s="57"/>
      <c r="EL1228" s="57"/>
      <c r="EM1228" s="57"/>
      <c r="EN1228" s="57"/>
      <c r="EO1228" s="57"/>
      <c r="EP1228" s="57"/>
      <c r="EQ1228" s="57"/>
      <c r="ER1228" s="57"/>
      <c r="ES1228" s="57"/>
      <c r="ET1228" s="57"/>
      <c r="EU1228" s="57"/>
      <c r="EV1228" s="57"/>
      <c r="EW1228" s="57"/>
      <c r="EX1228" s="57"/>
      <c r="EY1228" s="57"/>
      <c r="EZ1228" s="57"/>
      <c r="FA1228" s="57"/>
      <c r="FB1228" s="57"/>
      <c r="FC1228" s="57"/>
      <c r="FD1228" s="57"/>
      <c r="FE1228" s="57"/>
      <c r="FF1228" s="57"/>
      <c r="FG1228" s="92"/>
      <c r="FH1228" s="92"/>
      <c r="FI1228" s="92"/>
      <c r="FJ1228" s="92"/>
      <c r="FK1228" s="92"/>
      <c r="FL1228" s="92"/>
      <c r="FM1228" s="92"/>
      <c r="FN1228" s="92"/>
      <c r="FO1228" s="92"/>
    </row>
    <row r="1229" s="58" customFormat="1" ht="15" spans="1:171">
      <c r="A1229" s="81">
        <v>22201</v>
      </c>
      <c r="B1229" s="82" t="s">
        <v>1036</v>
      </c>
      <c r="C1229" s="83">
        <f>SUM(C1230:C1246)</f>
        <v>370</v>
      </c>
      <c r="D1229" s="83">
        <f>SUM(D1230:D1246)</f>
        <v>106</v>
      </c>
      <c r="E1229" s="84">
        <f>SUM(D1229/C1229)</f>
        <v>0.286486486486487</v>
      </c>
      <c r="F1229" s="57"/>
      <c r="G1229" s="57"/>
      <c r="H1229" s="57"/>
      <c r="I1229" s="57"/>
      <c r="J1229" s="57"/>
      <c r="K1229" s="57"/>
      <c r="L1229" s="57"/>
      <c r="M1229" s="57"/>
      <c r="N1229" s="57"/>
      <c r="O1229" s="57"/>
      <c r="P1229" s="57"/>
      <c r="Q1229" s="57"/>
      <c r="R1229" s="57"/>
      <c r="S1229" s="57"/>
      <c r="T1229" s="57"/>
      <c r="U1229" s="57"/>
      <c r="V1229" s="57"/>
      <c r="W1229" s="57"/>
      <c r="X1229" s="57"/>
      <c r="Y1229" s="57"/>
      <c r="Z1229" s="57"/>
      <c r="AA1229" s="57"/>
      <c r="AB1229" s="57"/>
      <c r="AC1229" s="57"/>
      <c r="AD1229" s="57"/>
      <c r="AE1229" s="57"/>
      <c r="AF1229" s="57"/>
      <c r="AG1229" s="57"/>
      <c r="AH1229" s="57"/>
      <c r="AI1229" s="57"/>
      <c r="AJ1229" s="57"/>
      <c r="AK1229" s="57"/>
      <c r="AL1229" s="57"/>
      <c r="AM1229" s="57"/>
      <c r="AN1229" s="57"/>
      <c r="AO1229" s="57"/>
      <c r="AP1229" s="57"/>
      <c r="AQ1229" s="57"/>
      <c r="AR1229" s="57"/>
      <c r="AS1229" s="57"/>
      <c r="AT1229" s="57"/>
      <c r="AU1229" s="57"/>
      <c r="AV1229" s="57"/>
      <c r="AW1229" s="57"/>
      <c r="AX1229" s="57"/>
      <c r="AY1229" s="57"/>
      <c r="AZ1229" s="57"/>
      <c r="BA1229" s="57"/>
      <c r="BB1229" s="57"/>
      <c r="BC1229" s="57"/>
      <c r="BD1229" s="57"/>
      <c r="BE1229" s="57"/>
      <c r="BF1229" s="57"/>
      <c r="BG1229" s="57"/>
      <c r="BH1229" s="57"/>
      <c r="BI1229" s="57"/>
      <c r="BJ1229" s="57"/>
      <c r="BK1229" s="57"/>
      <c r="BL1229" s="57"/>
      <c r="BM1229" s="57"/>
      <c r="BN1229" s="57"/>
      <c r="BO1229" s="57"/>
      <c r="BP1229" s="57"/>
      <c r="BQ1229" s="57"/>
      <c r="BR1229" s="57"/>
      <c r="BS1229" s="57"/>
      <c r="BT1229" s="57"/>
      <c r="BU1229" s="57"/>
      <c r="BV1229" s="57"/>
      <c r="BW1229" s="57"/>
      <c r="BX1229" s="57"/>
      <c r="BY1229" s="57"/>
      <c r="BZ1229" s="57"/>
      <c r="CA1229" s="57"/>
      <c r="CB1229" s="57"/>
      <c r="CC1229" s="57"/>
      <c r="CD1229" s="57"/>
      <c r="CE1229" s="57"/>
      <c r="CF1229" s="57"/>
      <c r="CG1229" s="57"/>
      <c r="CH1229" s="57"/>
      <c r="CI1229" s="57"/>
      <c r="CJ1229" s="57"/>
      <c r="CK1229" s="57"/>
      <c r="CL1229" s="57"/>
      <c r="CM1229" s="57"/>
      <c r="CN1229" s="57"/>
      <c r="CO1229" s="57"/>
      <c r="CP1229" s="57"/>
      <c r="CQ1229" s="57"/>
      <c r="CR1229" s="57"/>
      <c r="CS1229" s="57"/>
      <c r="CT1229" s="57"/>
      <c r="CU1229" s="57"/>
      <c r="CV1229" s="57"/>
      <c r="CW1229" s="57"/>
      <c r="CX1229" s="57"/>
      <c r="CY1229" s="57"/>
      <c r="CZ1229" s="57"/>
      <c r="DA1229" s="57"/>
      <c r="DB1229" s="57"/>
      <c r="DC1229" s="57"/>
      <c r="DD1229" s="57"/>
      <c r="DE1229" s="57"/>
      <c r="DF1229" s="57"/>
      <c r="DG1229" s="57"/>
      <c r="DH1229" s="57"/>
      <c r="DI1229" s="57"/>
      <c r="DJ1229" s="57"/>
      <c r="DK1229" s="57"/>
      <c r="DL1229" s="57"/>
      <c r="DM1229" s="57"/>
      <c r="DN1229" s="57"/>
      <c r="DO1229" s="57"/>
      <c r="DP1229" s="57"/>
      <c r="DQ1229" s="57"/>
      <c r="DR1229" s="57"/>
      <c r="DS1229" s="57"/>
      <c r="DT1229" s="57"/>
      <c r="DU1229" s="57"/>
      <c r="DV1229" s="57"/>
      <c r="DW1229" s="57"/>
      <c r="DX1229" s="57"/>
      <c r="DY1229" s="57"/>
      <c r="DZ1229" s="57"/>
      <c r="EA1229" s="57"/>
      <c r="EB1229" s="57"/>
      <c r="EC1229" s="57"/>
      <c r="ED1229" s="57"/>
      <c r="EE1229" s="57"/>
      <c r="EF1229" s="57"/>
      <c r="EG1229" s="57"/>
      <c r="EH1229" s="57"/>
      <c r="EI1229" s="57"/>
      <c r="EJ1229" s="57"/>
      <c r="EK1229" s="57"/>
      <c r="EL1229" s="57"/>
      <c r="EM1229" s="57"/>
      <c r="EN1229" s="57"/>
      <c r="EO1229" s="57"/>
      <c r="EP1229" s="57"/>
      <c r="EQ1229" s="57"/>
      <c r="ER1229" s="57"/>
      <c r="ES1229" s="57"/>
      <c r="ET1229" s="57"/>
      <c r="EU1229" s="57"/>
      <c r="EV1229" s="57"/>
      <c r="EW1229" s="57"/>
      <c r="EX1229" s="57"/>
      <c r="EY1229" s="57"/>
      <c r="EZ1229" s="57"/>
      <c r="FA1229" s="57"/>
      <c r="FB1229" s="57"/>
      <c r="FC1229" s="57"/>
      <c r="FD1229" s="57"/>
      <c r="FE1229" s="57"/>
      <c r="FF1229" s="57"/>
      <c r="FG1229" s="92"/>
      <c r="FH1229" s="92"/>
      <c r="FI1229" s="92"/>
      <c r="FJ1229" s="92"/>
      <c r="FK1229" s="92"/>
      <c r="FL1229" s="92"/>
      <c r="FM1229" s="92"/>
      <c r="FN1229" s="92"/>
      <c r="FO1229" s="92"/>
    </row>
    <row r="1230" s="58" customFormat="1" ht="15" spans="1:171">
      <c r="A1230" s="85">
        <v>2220101</v>
      </c>
      <c r="B1230" s="106" t="s">
        <v>151</v>
      </c>
      <c r="C1230" s="87">
        <v>0</v>
      </c>
      <c r="D1230" s="87">
        <v>0</v>
      </c>
      <c r="E1230" s="88"/>
      <c r="F1230" s="57"/>
      <c r="G1230" s="57"/>
      <c r="H1230" s="57"/>
      <c r="I1230" s="57"/>
      <c r="J1230" s="57"/>
      <c r="K1230" s="57"/>
      <c r="L1230" s="57"/>
      <c r="M1230" s="57"/>
      <c r="N1230" s="57"/>
      <c r="O1230" s="57"/>
      <c r="P1230" s="57"/>
      <c r="Q1230" s="57"/>
      <c r="R1230" s="57"/>
      <c r="S1230" s="57"/>
      <c r="T1230" s="57"/>
      <c r="U1230" s="57"/>
      <c r="V1230" s="57"/>
      <c r="W1230" s="57"/>
      <c r="X1230" s="57"/>
      <c r="Y1230" s="57"/>
      <c r="Z1230" s="57"/>
      <c r="AA1230" s="57"/>
      <c r="AB1230" s="57"/>
      <c r="AC1230" s="57"/>
      <c r="AD1230" s="57"/>
      <c r="AE1230" s="57"/>
      <c r="AF1230" s="57"/>
      <c r="AG1230" s="57"/>
      <c r="AH1230" s="57"/>
      <c r="AI1230" s="57"/>
      <c r="AJ1230" s="57"/>
      <c r="AK1230" s="57"/>
      <c r="AL1230" s="57"/>
      <c r="AM1230" s="57"/>
      <c r="AN1230" s="57"/>
      <c r="AO1230" s="57"/>
      <c r="AP1230" s="57"/>
      <c r="AQ1230" s="57"/>
      <c r="AR1230" s="57"/>
      <c r="AS1230" s="57"/>
      <c r="AT1230" s="57"/>
      <c r="AU1230" s="57"/>
      <c r="AV1230" s="57"/>
      <c r="AW1230" s="57"/>
      <c r="AX1230" s="57"/>
      <c r="AY1230" s="57"/>
      <c r="AZ1230" s="57"/>
      <c r="BA1230" s="57"/>
      <c r="BB1230" s="57"/>
      <c r="BC1230" s="57"/>
      <c r="BD1230" s="57"/>
      <c r="BE1230" s="57"/>
      <c r="BF1230" s="57"/>
      <c r="BG1230" s="57"/>
      <c r="BH1230" s="57"/>
      <c r="BI1230" s="57"/>
      <c r="BJ1230" s="57"/>
      <c r="BK1230" s="57"/>
      <c r="BL1230" s="57"/>
      <c r="BM1230" s="57"/>
      <c r="BN1230" s="57"/>
      <c r="BO1230" s="57"/>
      <c r="BP1230" s="57"/>
      <c r="BQ1230" s="57"/>
      <c r="BR1230" s="57"/>
      <c r="BS1230" s="57"/>
      <c r="BT1230" s="57"/>
      <c r="BU1230" s="57"/>
      <c r="BV1230" s="57"/>
      <c r="BW1230" s="57"/>
      <c r="BX1230" s="57"/>
      <c r="BY1230" s="57"/>
      <c r="BZ1230" s="57"/>
      <c r="CA1230" s="57"/>
      <c r="CB1230" s="57"/>
      <c r="CC1230" s="57"/>
      <c r="CD1230" s="57"/>
      <c r="CE1230" s="57"/>
      <c r="CF1230" s="57"/>
      <c r="CG1230" s="57"/>
      <c r="CH1230" s="57"/>
      <c r="CI1230" s="57"/>
      <c r="CJ1230" s="57"/>
      <c r="CK1230" s="57"/>
      <c r="CL1230" s="57"/>
      <c r="CM1230" s="57"/>
      <c r="CN1230" s="57"/>
      <c r="CO1230" s="57"/>
      <c r="CP1230" s="57"/>
      <c r="CQ1230" s="57"/>
      <c r="CR1230" s="57"/>
      <c r="CS1230" s="57"/>
      <c r="CT1230" s="57"/>
      <c r="CU1230" s="57"/>
      <c r="CV1230" s="57"/>
      <c r="CW1230" s="57"/>
      <c r="CX1230" s="57"/>
      <c r="CY1230" s="57"/>
      <c r="CZ1230" s="57"/>
      <c r="DA1230" s="57"/>
      <c r="DB1230" s="57"/>
      <c r="DC1230" s="57"/>
      <c r="DD1230" s="57"/>
      <c r="DE1230" s="57"/>
      <c r="DF1230" s="57"/>
      <c r="DG1230" s="57"/>
      <c r="DH1230" s="57"/>
      <c r="DI1230" s="57"/>
      <c r="DJ1230" s="57"/>
      <c r="DK1230" s="57"/>
      <c r="DL1230" s="57"/>
      <c r="DM1230" s="57"/>
      <c r="DN1230" s="57"/>
      <c r="DO1230" s="57"/>
      <c r="DP1230" s="57"/>
      <c r="DQ1230" s="57"/>
      <c r="DR1230" s="57"/>
      <c r="DS1230" s="57"/>
      <c r="DT1230" s="57"/>
      <c r="DU1230" s="57"/>
      <c r="DV1230" s="57"/>
      <c r="DW1230" s="57"/>
      <c r="DX1230" s="57"/>
      <c r="DY1230" s="57"/>
      <c r="DZ1230" s="57"/>
      <c r="EA1230" s="57"/>
      <c r="EB1230" s="57"/>
      <c r="EC1230" s="57"/>
      <c r="ED1230" s="57"/>
      <c r="EE1230" s="57"/>
      <c r="EF1230" s="57"/>
      <c r="EG1230" s="57"/>
      <c r="EH1230" s="57"/>
      <c r="EI1230" s="57"/>
      <c r="EJ1230" s="57"/>
      <c r="EK1230" s="57"/>
      <c r="EL1230" s="57"/>
      <c r="EM1230" s="57"/>
      <c r="EN1230" s="57"/>
      <c r="EO1230" s="57"/>
      <c r="EP1230" s="57"/>
      <c r="EQ1230" s="57"/>
      <c r="ER1230" s="57"/>
      <c r="ES1230" s="57"/>
      <c r="ET1230" s="57"/>
      <c r="EU1230" s="57"/>
      <c r="EV1230" s="57"/>
      <c r="EW1230" s="57"/>
      <c r="EX1230" s="57"/>
      <c r="EY1230" s="57"/>
      <c r="EZ1230" s="57"/>
      <c r="FA1230" s="57"/>
      <c r="FB1230" s="57"/>
      <c r="FC1230" s="57"/>
      <c r="FD1230" s="57"/>
      <c r="FE1230" s="57"/>
      <c r="FF1230" s="57"/>
      <c r="FG1230" s="92"/>
      <c r="FH1230" s="92"/>
      <c r="FI1230" s="92"/>
      <c r="FJ1230" s="92"/>
      <c r="FK1230" s="92"/>
      <c r="FL1230" s="92"/>
      <c r="FM1230" s="92"/>
      <c r="FN1230" s="92"/>
      <c r="FO1230" s="92"/>
    </row>
    <row r="1231" s="58" customFormat="1" ht="15" spans="1:171">
      <c r="A1231" s="85">
        <v>2220102</v>
      </c>
      <c r="B1231" s="106" t="s">
        <v>152</v>
      </c>
      <c r="C1231" s="87">
        <v>0</v>
      </c>
      <c r="D1231" s="87">
        <v>0</v>
      </c>
      <c r="E1231" s="88"/>
      <c r="F1231" s="57"/>
      <c r="G1231" s="57"/>
      <c r="H1231" s="57"/>
      <c r="I1231" s="57"/>
      <c r="J1231" s="57"/>
      <c r="K1231" s="57"/>
      <c r="L1231" s="57"/>
      <c r="M1231" s="57"/>
      <c r="N1231" s="57"/>
      <c r="O1231" s="57"/>
      <c r="P1231" s="57"/>
      <c r="Q1231" s="57"/>
      <c r="R1231" s="57"/>
      <c r="S1231" s="57"/>
      <c r="T1231" s="57"/>
      <c r="U1231" s="57"/>
      <c r="V1231" s="57"/>
      <c r="W1231" s="57"/>
      <c r="X1231" s="57"/>
      <c r="Y1231" s="57"/>
      <c r="Z1231" s="57"/>
      <c r="AA1231" s="57"/>
      <c r="AB1231" s="57"/>
      <c r="AC1231" s="57"/>
      <c r="AD1231" s="57"/>
      <c r="AE1231" s="57"/>
      <c r="AF1231" s="57"/>
      <c r="AG1231" s="57"/>
      <c r="AH1231" s="57"/>
      <c r="AI1231" s="57"/>
      <c r="AJ1231" s="57"/>
      <c r="AK1231" s="57"/>
      <c r="AL1231" s="57"/>
      <c r="AM1231" s="57"/>
      <c r="AN1231" s="57"/>
      <c r="AO1231" s="57"/>
      <c r="AP1231" s="57"/>
      <c r="AQ1231" s="57"/>
      <c r="AR1231" s="57"/>
      <c r="AS1231" s="57"/>
      <c r="AT1231" s="57"/>
      <c r="AU1231" s="57"/>
      <c r="AV1231" s="57"/>
      <c r="AW1231" s="57"/>
      <c r="AX1231" s="57"/>
      <c r="AY1231" s="57"/>
      <c r="AZ1231" s="57"/>
      <c r="BA1231" s="57"/>
      <c r="BB1231" s="57"/>
      <c r="BC1231" s="57"/>
      <c r="BD1231" s="57"/>
      <c r="BE1231" s="57"/>
      <c r="BF1231" s="57"/>
      <c r="BG1231" s="57"/>
      <c r="BH1231" s="57"/>
      <c r="BI1231" s="57"/>
      <c r="BJ1231" s="57"/>
      <c r="BK1231" s="57"/>
      <c r="BL1231" s="57"/>
      <c r="BM1231" s="57"/>
      <c r="BN1231" s="57"/>
      <c r="BO1231" s="57"/>
      <c r="BP1231" s="57"/>
      <c r="BQ1231" s="57"/>
      <c r="BR1231" s="57"/>
      <c r="BS1231" s="57"/>
      <c r="BT1231" s="57"/>
      <c r="BU1231" s="57"/>
      <c r="BV1231" s="57"/>
      <c r="BW1231" s="57"/>
      <c r="BX1231" s="57"/>
      <c r="BY1231" s="57"/>
      <c r="BZ1231" s="57"/>
      <c r="CA1231" s="57"/>
      <c r="CB1231" s="57"/>
      <c r="CC1231" s="57"/>
      <c r="CD1231" s="57"/>
      <c r="CE1231" s="57"/>
      <c r="CF1231" s="57"/>
      <c r="CG1231" s="57"/>
      <c r="CH1231" s="57"/>
      <c r="CI1231" s="57"/>
      <c r="CJ1231" s="57"/>
      <c r="CK1231" s="57"/>
      <c r="CL1231" s="57"/>
      <c r="CM1231" s="57"/>
      <c r="CN1231" s="57"/>
      <c r="CO1231" s="57"/>
      <c r="CP1231" s="57"/>
      <c r="CQ1231" s="57"/>
      <c r="CR1231" s="57"/>
      <c r="CS1231" s="57"/>
      <c r="CT1231" s="57"/>
      <c r="CU1231" s="57"/>
      <c r="CV1231" s="57"/>
      <c r="CW1231" s="57"/>
      <c r="CX1231" s="57"/>
      <c r="CY1231" s="57"/>
      <c r="CZ1231" s="57"/>
      <c r="DA1231" s="57"/>
      <c r="DB1231" s="57"/>
      <c r="DC1231" s="57"/>
      <c r="DD1231" s="57"/>
      <c r="DE1231" s="57"/>
      <c r="DF1231" s="57"/>
      <c r="DG1231" s="57"/>
      <c r="DH1231" s="57"/>
      <c r="DI1231" s="57"/>
      <c r="DJ1231" s="57"/>
      <c r="DK1231" s="57"/>
      <c r="DL1231" s="57"/>
      <c r="DM1231" s="57"/>
      <c r="DN1231" s="57"/>
      <c r="DO1231" s="57"/>
      <c r="DP1231" s="57"/>
      <c r="DQ1231" s="57"/>
      <c r="DR1231" s="57"/>
      <c r="DS1231" s="57"/>
      <c r="DT1231" s="57"/>
      <c r="DU1231" s="57"/>
      <c r="DV1231" s="57"/>
      <c r="DW1231" s="57"/>
      <c r="DX1231" s="57"/>
      <c r="DY1231" s="57"/>
      <c r="DZ1231" s="57"/>
      <c r="EA1231" s="57"/>
      <c r="EB1231" s="57"/>
      <c r="EC1231" s="57"/>
      <c r="ED1231" s="57"/>
      <c r="EE1231" s="57"/>
      <c r="EF1231" s="57"/>
      <c r="EG1231" s="57"/>
      <c r="EH1231" s="57"/>
      <c r="EI1231" s="57"/>
      <c r="EJ1231" s="57"/>
      <c r="EK1231" s="57"/>
      <c r="EL1231" s="57"/>
      <c r="EM1231" s="57"/>
      <c r="EN1231" s="57"/>
      <c r="EO1231" s="57"/>
      <c r="EP1231" s="57"/>
      <c r="EQ1231" s="57"/>
      <c r="ER1231" s="57"/>
      <c r="ES1231" s="57"/>
      <c r="ET1231" s="57"/>
      <c r="EU1231" s="57"/>
      <c r="EV1231" s="57"/>
      <c r="EW1231" s="57"/>
      <c r="EX1231" s="57"/>
      <c r="EY1231" s="57"/>
      <c r="EZ1231" s="57"/>
      <c r="FA1231" s="57"/>
      <c r="FB1231" s="57"/>
      <c r="FC1231" s="57"/>
      <c r="FD1231" s="57"/>
      <c r="FE1231" s="57"/>
      <c r="FF1231" s="57"/>
      <c r="FG1231" s="92"/>
      <c r="FH1231" s="92"/>
      <c r="FI1231" s="92"/>
      <c r="FJ1231" s="92"/>
      <c r="FK1231" s="92"/>
      <c r="FL1231" s="92"/>
      <c r="FM1231" s="92"/>
      <c r="FN1231" s="92"/>
      <c r="FO1231" s="92"/>
    </row>
    <row r="1232" s="58" customFormat="1" ht="15" spans="1:171">
      <c r="A1232" s="85">
        <v>2220103</v>
      </c>
      <c r="B1232" s="106" t="s">
        <v>153</v>
      </c>
      <c r="C1232" s="87">
        <v>0</v>
      </c>
      <c r="D1232" s="87">
        <v>0</v>
      </c>
      <c r="E1232" s="88"/>
      <c r="F1232" s="57"/>
      <c r="G1232" s="57"/>
      <c r="H1232" s="57"/>
      <c r="I1232" s="57"/>
      <c r="J1232" s="57"/>
      <c r="K1232" s="57"/>
      <c r="L1232" s="57"/>
      <c r="M1232" s="57"/>
      <c r="N1232" s="57"/>
      <c r="O1232" s="57"/>
      <c r="P1232" s="57"/>
      <c r="Q1232" s="57"/>
      <c r="R1232" s="57"/>
      <c r="S1232" s="57"/>
      <c r="T1232" s="57"/>
      <c r="U1232" s="57"/>
      <c r="V1232" s="57"/>
      <c r="W1232" s="57"/>
      <c r="X1232" s="57"/>
      <c r="Y1232" s="57"/>
      <c r="Z1232" s="57"/>
      <c r="AA1232" s="57"/>
      <c r="AB1232" s="57"/>
      <c r="AC1232" s="57"/>
      <c r="AD1232" s="57"/>
      <c r="AE1232" s="57"/>
      <c r="AF1232" s="57"/>
      <c r="AG1232" s="57"/>
      <c r="AH1232" s="57"/>
      <c r="AI1232" s="57"/>
      <c r="AJ1232" s="57"/>
      <c r="AK1232" s="57"/>
      <c r="AL1232" s="57"/>
      <c r="AM1232" s="57"/>
      <c r="AN1232" s="57"/>
      <c r="AO1232" s="57"/>
      <c r="AP1232" s="57"/>
      <c r="AQ1232" s="57"/>
      <c r="AR1232" s="57"/>
      <c r="AS1232" s="57"/>
      <c r="AT1232" s="57"/>
      <c r="AU1232" s="57"/>
      <c r="AV1232" s="57"/>
      <c r="AW1232" s="57"/>
      <c r="AX1232" s="57"/>
      <c r="AY1232" s="57"/>
      <c r="AZ1232" s="57"/>
      <c r="BA1232" s="57"/>
      <c r="BB1232" s="57"/>
      <c r="BC1232" s="57"/>
      <c r="BD1232" s="57"/>
      <c r="BE1232" s="57"/>
      <c r="BF1232" s="57"/>
      <c r="BG1232" s="57"/>
      <c r="BH1232" s="57"/>
      <c r="BI1232" s="57"/>
      <c r="BJ1232" s="57"/>
      <c r="BK1232" s="57"/>
      <c r="BL1232" s="57"/>
      <c r="BM1232" s="57"/>
      <c r="BN1232" s="57"/>
      <c r="BO1232" s="57"/>
      <c r="BP1232" s="57"/>
      <c r="BQ1232" s="57"/>
      <c r="BR1232" s="57"/>
      <c r="BS1232" s="57"/>
      <c r="BT1232" s="57"/>
      <c r="BU1232" s="57"/>
      <c r="BV1232" s="57"/>
      <c r="BW1232" s="57"/>
      <c r="BX1232" s="57"/>
      <c r="BY1232" s="57"/>
      <c r="BZ1232" s="57"/>
      <c r="CA1232" s="57"/>
      <c r="CB1232" s="57"/>
      <c r="CC1232" s="57"/>
      <c r="CD1232" s="57"/>
      <c r="CE1232" s="57"/>
      <c r="CF1232" s="57"/>
      <c r="CG1232" s="57"/>
      <c r="CH1232" s="57"/>
      <c r="CI1232" s="57"/>
      <c r="CJ1232" s="57"/>
      <c r="CK1232" s="57"/>
      <c r="CL1232" s="57"/>
      <c r="CM1232" s="57"/>
      <c r="CN1232" s="57"/>
      <c r="CO1232" s="57"/>
      <c r="CP1232" s="57"/>
      <c r="CQ1232" s="57"/>
      <c r="CR1232" s="57"/>
      <c r="CS1232" s="57"/>
      <c r="CT1232" s="57"/>
      <c r="CU1232" s="57"/>
      <c r="CV1232" s="57"/>
      <c r="CW1232" s="57"/>
      <c r="CX1232" s="57"/>
      <c r="CY1232" s="57"/>
      <c r="CZ1232" s="57"/>
      <c r="DA1232" s="57"/>
      <c r="DB1232" s="57"/>
      <c r="DC1232" s="57"/>
      <c r="DD1232" s="57"/>
      <c r="DE1232" s="57"/>
      <c r="DF1232" s="57"/>
      <c r="DG1232" s="57"/>
      <c r="DH1232" s="57"/>
      <c r="DI1232" s="57"/>
      <c r="DJ1232" s="57"/>
      <c r="DK1232" s="57"/>
      <c r="DL1232" s="57"/>
      <c r="DM1232" s="57"/>
      <c r="DN1232" s="57"/>
      <c r="DO1232" s="57"/>
      <c r="DP1232" s="57"/>
      <c r="DQ1232" s="57"/>
      <c r="DR1232" s="57"/>
      <c r="DS1232" s="57"/>
      <c r="DT1232" s="57"/>
      <c r="DU1232" s="57"/>
      <c r="DV1232" s="57"/>
      <c r="DW1232" s="57"/>
      <c r="DX1232" s="57"/>
      <c r="DY1232" s="57"/>
      <c r="DZ1232" s="57"/>
      <c r="EA1232" s="57"/>
      <c r="EB1232" s="57"/>
      <c r="EC1232" s="57"/>
      <c r="ED1232" s="57"/>
      <c r="EE1232" s="57"/>
      <c r="EF1232" s="57"/>
      <c r="EG1232" s="57"/>
      <c r="EH1232" s="57"/>
      <c r="EI1232" s="57"/>
      <c r="EJ1232" s="57"/>
      <c r="EK1232" s="57"/>
      <c r="EL1232" s="57"/>
      <c r="EM1232" s="57"/>
      <c r="EN1232" s="57"/>
      <c r="EO1232" s="57"/>
      <c r="EP1232" s="57"/>
      <c r="EQ1232" s="57"/>
      <c r="ER1232" s="57"/>
      <c r="ES1232" s="57"/>
      <c r="ET1232" s="57"/>
      <c r="EU1232" s="57"/>
      <c r="EV1232" s="57"/>
      <c r="EW1232" s="57"/>
      <c r="EX1232" s="57"/>
      <c r="EY1232" s="57"/>
      <c r="EZ1232" s="57"/>
      <c r="FA1232" s="57"/>
      <c r="FB1232" s="57"/>
      <c r="FC1232" s="57"/>
      <c r="FD1232" s="57"/>
      <c r="FE1232" s="57"/>
      <c r="FF1232" s="57"/>
      <c r="FG1232" s="92"/>
      <c r="FH1232" s="92"/>
      <c r="FI1232" s="92"/>
      <c r="FJ1232" s="92"/>
      <c r="FK1232" s="92"/>
      <c r="FL1232" s="92"/>
      <c r="FM1232" s="92"/>
      <c r="FN1232" s="92"/>
      <c r="FO1232" s="92"/>
    </row>
    <row r="1233" s="58" customFormat="1" ht="15" spans="1:171">
      <c r="A1233" s="85">
        <v>2220104</v>
      </c>
      <c r="B1233" s="106" t="s">
        <v>1037</v>
      </c>
      <c r="C1233" s="87">
        <v>0</v>
      </c>
      <c r="D1233" s="87">
        <v>0</v>
      </c>
      <c r="E1233" s="88"/>
      <c r="F1233" s="57"/>
      <c r="G1233" s="57"/>
      <c r="H1233" s="57"/>
      <c r="I1233" s="57"/>
      <c r="J1233" s="57"/>
      <c r="K1233" s="57"/>
      <c r="L1233" s="57"/>
      <c r="M1233" s="57"/>
      <c r="N1233" s="57"/>
      <c r="O1233" s="57"/>
      <c r="P1233" s="57"/>
      <c r="Q1233" s="57"/>
      <c r="R1233" s="57"/>
      <c r="S1233" s="57"/>
      <c r="T1233" s="57"/>
      <c r="U1233" s="57"/>
      <c r="V1233" s="57"/>
      <c r="W1233" s="57"/>
      <c r="X1233" s="57"/>
      <c r="Y1233" s="57"/>
      <c r="Z1233" s="57"/>
      <c r="AA1233" s="57"/>
      <c r="AB1233" s="57"/>
      <c r="AC1233" s="57"/>
      <c r="AD1233" s="57"/>
      <c r="AE1233" s="57"/>
      <c r="AF1233" s="57"/>
      <c r="AG1233" s="57"/>
      <c r="AH1233" s="57"/>
      <c r="AI1233" s="57"/>
      <c r="AJ1233" s="57"/>
      <c r="AK1233" s="57"/>
      <c r="AL1233" s="57"/>
      <c r="AM1233" s="57"/>
      <c r="AN1233" s="57"/>
      <c r="AO1233" s="57"/>
      <c r="AP1233" s="57"/>
      <c r="AQ1233" s="57"/>
      <c r="AR1233" s="57"/>
      <c r="AS1233" s="57"/>
      <c r="AT1233" s="57"/>
      <c r="AU1233" s="57"/>
      <c r="AV1233" s="57"/>
      <c r="AW1233" s="57"/>
      <c r="AX1233" s="57"/>
      <c r="AY1233" s="57"/>
      <c r="AZ1233" s="57"/>
      <c r="BA1233" s="57"/>
      <c r="BB1233" s="57"/>
      <c r="BC1233" s="57"/>
      <c r="BD1233" s="57"/>
      <c r="BE1233" s="57"/>
      <c r="BF1233" s="57"/>
      <c r="BG1233" s="57"/>
      <c r="BH1233" s="57"/>
      <c r="BI1233" s="57"/>
      <c r="BJ1233" s="57"/>
      <c r="BK1233" s="57"/>
      <c r="BL1233" s="57"/>
      <c r="BM1233" s="57"/>
      <c r="BN1233" s="57"/>
      <c r="BO1233" s="57"/>
      <c r="BP1233" s="57"/>
      <c r="BQ1233" s="57"/>
      <c r="BR1233" s="57"/>
      <c r="BS1233" s="57"/>
      <c r="BT1233" s="57"/>
      <c r="BU1233" s="57"/>
      <c r="BV1233" s="57"/>
      <c r="BW1233" s="57"/>
      <c r="BX1233" s="57"/>
      <c r="BY1233" s="57"/>
      <c r="BZ1233" s="57"/>
      <c r="CA1233" s="57"/>
      <c r="CB1233" s="57"/>
      <c r="CC1233" s="57"/>
      <c r="CD1233" s="57"/>
      <c r="CE1233" s="57"/>
      <c r="CF1233" s="57"/>
      <c r="CG1233" s="57"/>
      <c r="CH1233" s="57"/>
      <c r="CI1233" s="57"/>
      <c r="CJ1233" s="57"/>
      <c r="CK1233" s="57"/>
      <c r="CL1233" s="57"/>
      <c r="CM1233" s="57"/>
      <c r="CN1233" s="57"/>
      <c r="CO1233" s="57"/>
      <c r="CP1233" s="57"/>
      <c r="CQ1233" s="57"/>
      <c r="CR1233" s="57"/>
      <c r="CS1233" s="57"/>
      <c r="CT1233" s="57"/>
      <c r="CU1233" s="57"/>
      <c r="CV1233" s="57"/>
      <c r="CW1233" s="57"/>
      <c r="CX1233" s="57"/>
      <c r="CY1233" s="57"/>
      <c r="CZ1233" s="57"/>
      <c r="DA1233" s="57"/>
      <c r="DB1233" s="57"/>
      <c r="DC1233" s="57"/>
      <c r="DD1233" s="57"/>
      <c r="DE1233" s="57"/>
      <c r="DF1233" s="57"/>
      <c r="DG1233" s="57"/>
      <c r="DH1233" s="57"/>
      <c r="DI1233" s="57"/>
      <c r="DJ1233" s="57"/>
      <c r="DK1233" s="57"/>
      <c r="DL1233" s="57"/>
      <c r="DM1233" s="57"/>
      <c r="DN1233" s="57"/>
      <c r="DO1233" s="57"/>
      <c r="DP1233" s="57"/>
      <c r="DQ1233" s="57"/>
      <c r="DR1233" s="57"/>
      <c r="DS1233" s="57"/>
      <c r="DT1233" s="57"/>
      <c r="DU1233" s="57"/>
      <c r="DV1233" s="57"/>
      <c r="DW1233" s="57"/>
      <c r="DX1233" s="57"/>
      <c r="DY1233" s="57"/>
      <c r="DZ1233" s="57"/>
      <c r="EA1233" s="57"/>
      <c r="EB1233" s="57"/>
      <c r="EC1233" s="57"/>
      <c r="ED1233" s="57"/>
      <c r="EE1233" s="57"/>
      <c r="EF1233" s="57"/>
      <c r="EG1233" s="57"/>
      <c r="EH1233" s="57"/>
      <c r="EI1233" s="57"/>
      <c r="EJ1233" s="57"/>
      <c r="EK1233" s="57"/>
      <c r="EL1233" s="57"/>
      <c r="EM1233" s="57"/>
      <c r="EN1233" s="57"/>
      <c r="EO1233" s="57"/>
      <c r="EP1233" s="57"/>
      <c r="EQ1233" s="57"/>
      <c r="ER1233" s="57"/>
      <c r="ES1233" s="57"/>
      <c r="ET1233" s="57"/>
      <c r="EU1233" s="57"/>
      <c r="EV1233" s="57"/>
      <c r="EW1233" s="57"/>
      <c r="EX1233" s="57"/>
      <c r="EY1233" s="57"/>
      <c r="EZ1233" s="57"/>
      <c r="FA1233" s="57"/>
      <c r="FB1233" s="57"/>
      <c r="FC1233" s="57"/>
      <c r="FD1233" s="57"/>
      <c r="FE1233" s="57"/>
      <c r="FF1233" s="57"/>
      <c r="FG1233" s="92"/>
      <c r="FH1233" s="92"/>
      <c r="FI1233" s="92"/>
      <c r="FJ1233" s="92"/>
      <c r="FK1233" s="92"/>
      <c r="FL1233" s="92"/>
      <c r="FM1233" s="92"/>
      <c r="FN1233" s="92"/>
      <c r="FO1233" s="92"/>
    </row>
    <row r="1234" s="58" customFormat="1" ht="15" spans="1:171">
      <c r="A1234" s="85">
        <v>2220105</v>
      </c>
      <c r="B1234" s="106" t="s">
        <v>1038</v>
      </c>
      <c r="C1234" s="87">
        <v>0</v>
      </c>
      <c r="D1234" s="87">
        <v>0</v>
      </c>
      <c r="E1234" s="88"/>
      <c r="F1234" s="57"/>
      <c r="G1234" s="57"/>
      <c r="H1234" s="57"/>
      <c r="I1234" s="57"/>
      <c r="J1234" s="57"/>
      <c r="K1234" s="57"/>
      <c r="L1234" s="57"/>
      <c r="M1234" s="57"/>
      <c r="N1234" s="57"/>
      <c r="O1234" s="57"/>
      <c r="P1234" s="57"/>
      <c r="Q1234" s="57"/>
      <c r="R1234" s="57"/>
      <c r="S1234" s="57"/>
      <c r="T1234" s="57"/>
      <c r="U1234" s="57"/>
      <c r="V1234" s="57"/>
      <c r="W1234" s="57"/>
      <c r="X1234" s="57"/>
      <c r="Y1234" s="57"/>
      <c r="Z1234" s="57"/>
      <c r="AA1234" s="57"/>
      <c r="AB1234" s="57"/>
      <c r="AC1234" s="57"/>
      <c r="AD1234" s="57"/>
      <c r="AE1234" s="57"/>
      <c r="AF1234" s="57"/>
      <c r="AG1234" s="57"/>
      <c r="AH1234" s="57"/>
      <c r="AI1234" s="57"/>
      <c r="AJ1234" s="57"/>
      <c r="AK1234" s="57"/>
      <c r="AL1234" s="57"/>
      <c r="AM1234" s="57"/>
      <c r="AN1234" s="57"/>
      <c r="AO1234" s="57"/>
      <c r="AP1234" s="57"/>
      <c r="AQ1234" s="57"/>
      <c r="AR1234" s="57"/>
      <c r="AS1234" s="57"/>
      <c r="AT1234" s="57"/>
      <c r="AU1234" s="57"/>
      <c r="AV1234" s="57"/>
      <c r="AW1234" s="57"/>
      <c r="AX1234" s="57"/>
      <c r="AY1234" s="57"/>
      <c r="AZ1234" s="57"/>
      <c r="BA1234" s="57"/>
      <c r="BB1234" s="57"/>
      <c r="BC1234" s="57"/>
      <c r="BD1234" s="57"/>
      <c r="BE1234" s="57"/>
      <c r="BF1234" s="57"/>
      <c r="BG1234" s="57"/>
      <c r="BH1234" s="57"/>
      <c r="BI1234" s="57"/>
      <c r="BJ1234" s="57"/>
      <c r="BK1234" s="57"/>
      <c r="BL1234" s="57"/>
      <c r="BM1234" s="57"/>
      <c r="BN1234" s="57"/>
      <c r="BO1234" s="57"/>
      <c r="BP1234" s="57"/>
      <c r="BQ1234" s="57"/>
      <c r="BR1234" s="57"/>
      <c r="BS1234" s="57"/>
      <c r="BT1234" s="57"/>
      <c r="BU1234" s="57"/>
      <c r="BV1234" s="57"/>
      <c r="BW1234" s="57"/>
      <c r="BX1234" s="57"/>
      <c r="BY1234" s="57"/>
      <c r="BZ1234" s="57"/>
      <c r="CA1234" s="57"/>
      <c r="CB1234" s="57"/>
      <c r="CC1234" s="57"/>
      <c r="CD1234" s="57"/>
      <c r="CE1234" s="57"/>
      <c r="CF1234" s="57"/>
      <c r="CG1234" s="57"/>
      <c r="CH1234" s="57"/>
      <c r="CI1234" s="57"/>
      <c r="CJ1234" s="57"/>
      <c r="CK1234" s="57"/>
      <c r="CL1234" s="57"/>
      <c r="CM1234" s="57"/>
      <c r="CN1234" s="57"/>
      <c r="CO1234" s="57"/>
      <c r="CP1234" s="57"/>
      <c r="CQ1234" s="57"/>
      <c r="CR1234" s="57"/>
      <c r="CS1234" s="57"/>
      <c r="CT1234" s="57"/>
      <c r="CU1234" s="57"/>
      <c r="CV1234" s="57"/>
      <c r="CW1234" s="57"/>
      <c r="CX1234" s="57"/>
      <c r="CY1234" s="57"/>
      <c r="CZ1234" s="57"/>
      <c r="DA1234" s="57"/>
      <c r="DB1234" s="57"/>
      <c r="DC1234" s="57"/>
      <c r="DD1234" s="57"/>
      <c r="DE1234" s="57"/>
      <c r="DF1234" s="57"/>
      <c r="DG1234" s="57"/>
      <c r="DH1234" s="57"/>
      <c r="DI1234" s="57"/>
      <c r="DJ1234" s="57"/>
      <c r="DK1234" s="57"/>
      <c r="DL1234" s="57"/>
      <c r="DM1234" s="57"/>
      <c r="DN1234" s="57"/>
      <c r="DO1234" s="57"/>
      <c r="DP1234" s="57"/>
      <c r="DQ1234" s="57"/>
      <c r="DR1234" s="57"/>
      <c r="DS1234" s="57"/>
      <c r="DT1234" s="57"/>
      <c r="DU1234" s="57"/>
      <c r="DV1234" s="57"/>
      <c r="DW1234" s="57"/>
      <c r="DX1234" s="57"/>
      <c r="DY1234" s="57"/>
      <c r="DZ1234" s="57"/>
      <c r="EA1234" s="57"/>
      <c r="EB1234" s="57"/>
      <c r="EC1234" s="57"/>
      <c r="ED1234" s="57"/>
      <c r="EE1234" s="57"/>
      <c r="EF1234" s="57"/>
      <c r="EG1234" s="57"/>
      <c r="EH1234" s="57"/>
      <c r="EI1234" s="57"/>
      <c r="EJ1234" s="57"/>
      <c r="EK1234" s="57"/>
      <c r="EL1234" s="57"/>
      <c r="EM1234" s="57"/>
      <c r="EN1234" s="57"/>
      <c r="EO1234" s="57"/>
      <c r="EP1234" s="57"/>
      <c r="EQ1234" s="57"/>
      <c r="ER1234" s="57"/>
      <c r="ES1234" s="57"/>
      <c r="ET1234" s="57"/>
      <c r="EU1234" s="57"/>
      <c r="EV1234" s="57"/>
      <c r="EW1234" s="57"/>
      <c r="EX1234" s="57"/>
      <c r="EY1234" s="57"/>
      <c r="EZ1234" s="57"/>
      <c r="FA1234" s="57"/>
      <c r="FB1234" s="57"/>
      <c r="FC1234" s="57"/>
      <c r="FD1234" s="57"/>
      <c r="FE1234" s="57"/>
      <c r="FF1234" s="57"/>
      <c r="FG1234" s="92"/>
      <c r="FH1234" s="92"/>
      <c r="FI1234" s="92"/>
      <c r="FJ1234" s="92"/>
      <c r="FK1234" s="92"/>
      <c r="FL1234" s="92"/>
      <c r="FM1234" s="92"/>
      <c r="FN1234" s="92"/>
      <c r="FO1234" s="92"/>
    </row>
    <row r="1235" s="58" customFormat="1" ht="15" spans="1:171">
      <c r="A1235" s="85">
        <v>2220106</v>
      </c>
      <c r="B1235" s="106" t="s">
        <v>1039</v>
      </c>
      <c r="C1235" s="87">
        <v>0</v>
      </c>
      <c r="D1235" s="87">
        <v>0</v>
      </c>
      <c r="E1235" s="88"/>
      <c r="F1235" s="57"/>
      <c r="G1235" s="57"/>
      <c r="H1235" s="57"/>
      <c r="I1235" s="57"/>
      <c r="J1235" s="57"/>
      <c r="K1235" s="57"/>
      <c r="L1235" s="57"/>
      <c r="M1235" s="57"/>
      <c r="N1235" s="57"/>
      <c r="O1235" s="57"/>
      <c r="P1235" s="57"/>
      <c r="Q1235" s="57"/>
      <c r="R1235" s="57"/>
      <c r="S1235" s="57"/>
      <c r="T1235" s="57"/>
      <c r="U1235" s="57"/>
      <c r="V1235" s="57"/>
      <c r="W1235" s="57"/>
      <c r="X1235" s="57"/>
      <c r="Y1235" s="57"/>
      <c r="Z1235" s="57"/>
      <c r="AA1235" s="57"/>
      <c r="AB1235" s="57"/>
      <c r="AC1235" s="57"/>
      <c r="AD1235" s="57"/>
      <c r="AE1235" s="57"/>
      <c r="AF1235" s="57"/>
      <c r="AG1235" s="57"/>
      <c r="AH1235" s="57"/>
      <c r="AI1235" s="57"/>
      <c r="AJ1235" s="57"/>
      <c r="AK1235" s="57"/>
      <c r="AL1235" s="57"/>
      <c r="AM1235" s="57"/>
      <c r="AN1235" s="57"/>
      <c r="AO1235" s="57"/>
      <c r="AP1235" s="57"/>
      <c r="AQ1235" s="57"/>
      <c r="AR1235" s="57"/>
      <c r="AS1235" s="57"/>
      <c r="AT1235" s="57"/>
      <c r="AU1235" s="57"/>
      <c r="AV1235" s="57"/>
      <c r="AW1235" s="57"/>
      <c r="AX1235" s="57"/>
      <c r="AY1235" s="57"/>
      <c r="AZ1235" s="57"/>
      <c r="BA1235" s="57"/>
      <c r="BB1235" s="57"/>
      <c r="BC1235" s="57"/>
      <c r="BD1235" s="57"/>
      <c r="BE1235" s="57"/>
      <c r="BF1235" s="57"/>
      <c r="BG1235" s="57"/>
      <c r="BH1235" s="57"/>
      <c r="BI1235" s="57"/>
      <c r="BJ1235" s="57"/>
      <c r="BK1235" s="57"/>
      <c r="BL1235" s="57"/>
      <c r="BM1235" s="57"/>
      <c r="BN1235" s="57"/>
      <c r="BO1235" s="57"/>
      <c r="BP1235" s="57"/>
      <c r="BQ1235" s="57"/>
      <c r="BR1235" s="57"/>
      <c r="BS1235" s="57"/>
      <c r="BT1235" s="57"/>
      <c r="BU1235" s="57"/>
      <c r="BV1235" s="57"/>
      <c r="BW1235" s="57"/>
      <c r="BX1235" s="57"/>
      <c r="BY1235" s="57"/>
      <c r="BZ1235" s="57"/>
      <c r="CA1235" s="57"/>
      <c r="CB1235" s="57"/>
      <c r="CC1235" s="57"/>
      <c r="CD1235" s="57"/>
      <c r="CE1235" s="57"/>
      <c r="CF1235" s="57"/>
      <c r="CG1235" s="57"/>
      <c r="CH1235" s="57"/>
      <c r="CI1235" s="57"/>
      <c r="CJ1235" s="57"/>
      <c r="CK1235" s="57"/>
      <c r="CL1235" s="57"/>
      <c r="CM1235" s="57"/>
      <c r="CN1235" s="57"/>
      <c r="CO1235" s="57"/>
      <c r="CP1235" s="57"/>
      <c r="CQ1235" s="57"/>
      <c r="CR1235" s="57"/>
      <c r="CS1235" s="57"/>
      <c r="CT1235" s="57"/>
      <c r="CU1235" s="57"/>
      <c r="CV1235" s="57"/>
      <c r="CW1235" s="57"/>
      <c r="CX1235" s="57"/>
      <c r="CY1235" s="57"/>
      <c r="CZ1235" s="57"/>
      <c r="DA1235" s="57"/>
      <c r="DB1235" s="57"/>
      <c r="DC1235" s="57"/>
      <c r="DD1235" s="57"/>
      <c r="DE1235" s="57"/>
      <c r="DF1235" s="57"/>
      <c r="DG1235" s="57"/>
      <c r="DH1235" s="57"/>
      <c r="DI1235" s="57"/>
      <c r="DJ1235" s="57"/>
      <c r="DK1235" s="57"/>
      <c r="DL1235" s="57"/>
      <c r="DM1235" s="57"/>
      <c r="DN1235" s="57"/>
      <c r="DO1235" s="57"/>
      <c r="DP1235" s="57"/>
      <c r="DQ1235" s="57"/>
      <c r="DR1235" s="57"/>
      <c r="DS1235" s="57"/>
      <c r="DT1235" s="57"/>
      <c r="DU1235" s="57"/>
      <c r="DV1235" s="57"/>
      <c r="DW1235" s="57"/>
      <c r="DX1235" s="57"/>
      <c r="DY1235" s="57"/>
      <c r="DZ1235" s="57"/>
      <c r="EA1235" s="57"/>
      <c r="EB1235" s="57"/>
      <c r="EC1235" s="57"/>
      <c r="ED1235" s="57"/>
      <c r="EE1235" s="57"/>
      <c r="EF1235" s="57"/>
      <c r="EG1235" s="57"/>
      <c r="EH1235" s="57"/>
      <c r="EI1235" s="57"/>
      <c r="EJ1235" s="57"/>
      <c r="EK1235" s="57"/>
      <c r="EL1235" s="57"/>
      <c r="EM1235" s="57"/>
      <c r="EN1235" s="57"/>
      <c r="EO1235" s="57"/>
      <c r="EP1235" s="57"/>
      <c r="EQ1235" s="57"/>
      <c r="ER1235" s="57"/>
      <c r="ES1235" s="57"/>
      <c r="ET1235" s="57"/>
      <c r="EU1235" s="57"/>
      <c r="EV1235" s="57"/>
      <c r="EW1235" s="57"/>
      <c r="EX1235" s="57"/>
      <c r="EY1235" s="57"/>
      <c r="EZ1235" s="57"/>
      <c r="FA1235" s="57"/>
      <c r="FB1235" s="57"/>
      <c r="FC1235" s="57"/>
      <c r="FD1235" s="57"/>
      <c r="FE1235" s="57"/>
      <c r="FF1235" s="57"/>
      <c r="FG1235" s="92"/>
      <c r="FH1235" s="92"/>
      <c r="FI1235" s="92"/>
      <c r="FJ1235" s="92"/>
      <c r="FK1235" s="92"/>
      <c r="FL1235" s="92"/>
      <c r="FM1235" s="92"/>
      <c r="FN1235" s="92"/>
      <c r="FO1235" s="92"/>
    </row>
    <row r="1236" s="58" customFormat="1" ht="15" spans="1:171">
      <c r="A1236" s="85">
        <v>2220107</v>
      </c>
      <c r="B1236" s="106" t="s">
        <v>1040</v>
      </c>
      <c r="C1236" s="87">
        <v>0</v>
      </c>
      <c r="D1236" s="87">
        <v>0</v>
      </c>
      <c r="E1236" s="88"/>
      <c r="F1236" s="57"/>
      <c r="G1236" s="57"/>
      <c r="H1236" s="57"/>
      <c r="I1236" s="57"/>
      <c r="J1236" s="57"/>
      <c r="K1236" s="57"/>
      <c r="L1236" s="57"/>
      <c r="M1236" s="57"/>
      <c r="N1236" s="57"/>
      <c r="O1236" s="57"/>
      <c r="P1236" s="57"/>
      <c r="Q1236" s="57"/>
      <c r="R1236" s="57"/>
      <c r="S1236" s="57"/>
      <c r="T1236" s="57"/>
      <c r="U1236" s="57"/>
      <c r="V1236" s="57"/>
      <c r="W1236" s="57"/>
      <c r="X1236" s="57"/>
      <c r="Y1236" s="57"/>
      <c r="Z1236" s="57"/>
      <c r="AA1236" s="57"/>
      <c r="AB1236" s="57"/>
      <c r="AC1236" s="57"/>
      <c r="AD1236" s="57"/>
      <c r="AE1236" s="57"/>
      <c r="AF1236" s="57"/>
      <c r="AG1236" s="57"/>
      <c r="AH1236" s="57"/>
      <c r="AI1236" s="57"/>
      <c r="AJ1236" s="57"/>
      <c r="AK1236" s="57"/>
      <c r="AL1236" s="57"/>
      <c r="AM1236" s="57"/>
      <c r="AN1236" s="57"/>
      <c r="AO1236" s="57"/>
      <c r="AP1236" s="57"/>
      <c r="AQ1236" s="57"/>
      <c r="AR1236" s="57"/>
      <c r="AS1236" s="57"/>
      <c r="AT1236" s="57"/>
      <c r="AU1236" s="57"/>
      <c r="AV1236" s="57"/>
      <c r="AW1236" s="57"/>
      <c r="AX1236" s="57"/>
      <c r="AY1236" s="57"/>
      <c r="AZ1236" s="57"/>
      <c r="BA1236" s="57"/>
      <c r="BB1236" s="57"/>
      <c r="BC1236" s="57"/>
      <c r="BD1236" s="57"/>
      <c r="BE1236" s="57"/>
      <c r="BF1236" s="57"/>
      <c r="BG1236" s="57"/>
      <c r="BH1236" s="57"/>
      <c r="BI1236" s="57"/>
      <c r="BJ1236" s="57"/>
      <c r="BK1236" s="57"/>
      <c r="BL1236" s="57"/>
      <c r="BM1236" s="57"/>
      <c r="BN1236" s="57"/>
      <c r="BO1236" s="57"/>
      <c r="BP1236" s="57"/>
      <c r="BQ1236" s="57"/>
      <c r="BR1236" s="57"/>
      <c r="BS1236" s="57"/>
      <c r="BT1236" s="57"/>
      <c r="BU1236" s="57"/>
      <c r="BV1236" s="57"/>
      <c r="BW1236" s="57"/>
      <c r="BX1236" s="57"/>
      <c r="BY1236" s="57"/>
      <c r="BZ1236" s="57"/>
      <c r="CA1236" s="57"/>
      <c r="CB1236" s="57"/>
      <c r="CC1236" s="57"/>
      <c r="CD1236" s="57"/>
      <c r="CE1236" s="57"/>
      <c r="CF1236" s="57"/>
      <c r="CG1236" s="57"/>
      <c r="CH1236" s="57"/>
      <c r="CI1236" s="57"/>
      <c r="CJ1236" s="57"/>
      <c r="CK1236" s="57"/>
      <c r="CL1236" s="57"/>
      <c r="CM1236" s="57"/>
      <c r="CN1236" s="57"/>
      <c r="CO1236" s="57"/>
      <c r="CP1236" s="57"/>
      <c r="CQ1236" s="57"/>
      <c r="CR1236" s="57"/>
      <c r="CS1236" s="57"/>
      <c r="CT1236" s="57"/>
      <c r="CU1236" s="57"/>
      <c r="CV1236" s="57"/>
      <c r="CW1236" s="57"/>
      <c r="CX1236" s="57"/>
      <c r="CY1236" s="57"/>
      <c r="CZ1236" s="57"/>
      <c r="DA1236" s="57"/>
      <c r="DB1236" s="57"/>
      <c r="DC1236" s="57"/>
      <c r="DD1236" s="57"/>
      <c r="DE1236" s="57"/>
      <c r="DF1236" s="57"/>
      <c r="DG1236" s="57"/>
      <c r="DH1236" s="57"/>
      <c r="DI1236" s="57"/>
      <c r="DJ1236" s="57"/>
      <c r="DK1236" s="57"/>
      <c r="DL1236" s="57"/>
      <c r="DM1236" s="57"/>
      <c r="DN1236" s="57"/>
      <c r="DO1236" s="57"/>
      <c r="DP1236" s="57"/>
      <c r="DQ1236" s="57"/>
      <c r="DR1236" s="57"/>
      <c r="DS1236" s="57"/>
      <c r="DT1236" s="57"/>
      <c r="DU1236" s="57"/>
      <c r="DV1236" s="57"/>
      <c r="DW1236" s="57"/>
      <c r="DX1236" s="57"/>
      <c r="DY1236" s="57"/>
      <c r="DZ1236" s="57"/>
      <c r="EA1236" s="57"/>
      <c r="EB1236" s="57"/>
      <c r="EC1236" s="57"/>
      <c r="ED1236" s="57"/>
      <c r="EE1236" s="57"/>
      <c r="EF1236" s="57"/>
      <c r="EG1236" s="57"/>
      <c r="EH1236" s="57"/>
      <c r="EI1236" s="57"/>
      <c r="EJ1236" s="57"/>
      <c r="EK1236" s="57"/>
      <c r="EL1236" s="57"/>
      <c r="EM1236" s="57"/>
      <c r="EN1236" s="57"/>
      <c r="EO1236" s="57"/>
      <c r="EP1236" s="57"/>
      <c r="EQ1236" s="57"/>
      <c r="ER1236" s="57"/>
      <c r="ES1236" s="57"/>
      <c r="ET1236" s="57"/>
      <c r="EU1236" s="57"/>
      <c r="EV1236" s="57"/>
      <c r="EW1236" s="57"/>
      <c r="EX1236" s="57"/>
      <c r="EY1236" s="57"/>
      <c r="EZ1236" s="57"/>
      <c r="FA1236" s="57"/>
      <c r="FB1236" s="57"/>
      <c r="FC1236" s="57"/>
      <c r="FD1236" s="57"/>
      <c r="FE1236" s="57"/>
      <c r="FF1236" s="57"/>
      <c r="FG1236" s="92"/>
      <c r="FH1236" s="92"/>
      <c r="FI1236" s="92"/>
      <c r="FJ1236" s="92"/>
      <c r="FK1236" s="92"/>
      <c r="FL1236" s="92"/>
      <c r="FM1236" s="92"/>
      <c r="FN1236" s="92"/>
      <c r="FO1236" s="92"/>
    </row>
    <row r="1237" s="58" customFormat="1" ht="15" spans="1:171">
      <c r="A1237" s="85">
        <v>2220112</v>
      </c>
      <c r="B1237" s="106" t="s">
        <v>1041</v>
      </c>
      <c r="C1237" s="87">
        <v>0</v>
      </c>
      <c r="D1237" s="87">
        <v>0</v>
      </c>
      <c r="E1237" s="88"/>
      <c r="F1237" s="57"/>
      <c r="G1237" s="57"/>
      <c r="H1237" s="57"/>
      <c r="I1237" s="57"/>
      <c r="J1237" s="57"/>
      <c r="K1237" s="57"/>
      <c r="L1237" s="57"/>
      <c r="M1237" s="57"/>
      <c r="N1237" s="57"/>
      <c r="O1237" s="57"/>
      <c r="P1237" s="57"/>
      <c r="Q1237" s="57"/>
      <c r="R1237" s="57"/>
      <c r="S1237" s="57"/>
      <c r="T1237" s="57"/>
      <c r="U1237" s="57"/>
      <c r="V1237" s="57"/>
      <c r="W1237" s="57"/>
      <c r="X1237" s="57"/>
      <c r="Y1237" s="57"/>
      <c r="Z1237" s="57"/>
      <c r="AA1237" s="57"/>
      <c r="AB1237" s="57"/>
      <c r="AC1237" s="57"/>
      <c r="AD1237" s="57"/>
      <c r="AE1237" s="57"/>
      <c r="AF1237" s="57"/>
      <c r="AG1237" s="57"/>
      <c r="AH1237" s="57"/>
      <c r="AI1237" s="57"/>
      <c r="AJ1237" s="57"/>
      <c r="AK1237" s="57"/>
      <c r="AL1237" s="57"/>
      <c r="AM1237" s="57"/>
      <c r="AN1237" s="57"/>
      <c r="AO1237" s="57"/>
      <c r="AP1237" s="57"/>
      <c r="AQ1237" s="57"/>
      <c r="AR1237" s="57"/>
      <c r="AS1237" s="57"/>
      <c r="AT1237" s="57"/>
      <c r="AU1237" s="57"/>
      <c r="AV1237" s="57"/>
      <c r="AW1237" s="57"/>
      <c r="AX1237" s="57"/>
      <c r="AY1237" s="57"/>
      <c r="AZ1237" s="57"/>
      <c r="BA1237" s="57"/>
      <c r="BB1237" s="57"/>
      <c r="BC1237" s="57"/>
      <c r="BD1237" s="57"/>
      <c r="BE1237" s="57"/>
      <c r="BF1237" s="57"/>
      <c r="BG1237" s="57"/>
      <c r="BH1237" s="57"/>
      <c r="BI1237" s="57"/>
      <c r="BJ1237" s="57"/>
      <c r="BK1237" s="57"/>
      <c r="BL1237" s="57"/>
      <c r="BM1237" s="57"/>
      <c r="BN1237" s="57"/>
      <c r="BO1237" s="57"/>
      <c r="BP1237" s="57"/>
      <c r="BQ1237" s="57"/>
      <c r="BR1237" s="57"/>
      <c r="BS1237" s="57"/>
      <c r="BT1237" s="57"/>
      <c r="BU1237" s="57"/>
      <c r="BV1237" s="57"/>
      <c r="BW1237" s="57"/>
      <c r="BX1237" s="57"/>
      <c r="BY1237" s="57"/>
      <c r="BZ1237" s="57"/>
      <c r="CA1237" s="57"/>
      <c r="CB1237" s="57"/>
      <c r="CC1237" s="57"/>
      <c r="CD1237" s="57"/>
      <c r="CE1237" s="57"/>
      <c r="CF1237" s="57"/>
      <c r="CG1237" s="57"/>
      <c r="CH1237" s="57"/>
      <c r="CI1237" s="57"/>
      <c r="CJ1237" s="57"/>
      <c r="CK1237" s="57"/>
      <c r="CL1237" s="57"/>
      <c r="CM1237" s="57"/>
      <c r="CN1237" s="57"/>
      <c r="CO1237" s="57"/>
      <c r="CP1237" s="57"/>
      <c r="CQ1237" s="57"/>
      <c r="CR1237" s="57"/>
      <c r="CS1237" s="57"/>
      <c r="CT1237" s="57"/>
      <c r="CU1237" s="57"/>
      <c r="CV1237" s="57"/>
      <c r="CW1237" s="57"/>
      <c r="CX1237" s="57"/>
      <c r="CY1237" s="57"/>
      <c r="CZ1237" s="57"/>
      <c r="DA1237" s="57"/>
      <c r="DB1237" s="57"/>
      <c r="DC1237" s="57"/>
      <c r="DD1237" s="57"/>
      <c r="DE1237" s="57"/>
      <c r="DF1237" s="57"/>
      <c r="DG1237" s="57"/>
      <c r="DH1237" s="57"/>
      <c r="DI1237" s="57"/>
      <c r="DJ1237" s="57"/>
      <c r="DK1237" s="57"/>
      <c r="DL1237" s="57"/>
      <c r="DM1237" s="57"/>
      <c r="DN1237" s="57"/>
      <c r="DO1237" s="57"/>
      <c r="DP1237" s="57"/>
      <c r="DQ1237" s="57"/>
      <c r="DR1237" s="57"/>
      <c r="DS1237" s="57"/>
      <c r="DT1237" s="57"/>
      <c r="DU1237" s="57"/>
      <c r="DV1237" s="57"/>
      <c r="DW1237" s="57"/>
      <c r="DX1237" s="57"/>
      <c r="DY1237" s="57"/>
      <c r="DZ1237" s="57"/>
      <c r="EA1237" s="57"/>
      <c r="EB1237" s="57"/>
      <c r="EC1237" s="57"/>
      <c r="ED1237" s="57"/>
      <c r="EE1237" s="57"/>
      <c r="EF1237" s="57"/>
      <c r="EG1237" s="57"/>
      <c r="EH1237" s="57"/>
      <c r="EI1237" s="57"/>
      <c r="EJ1237" s="57"/>
      <c r="EK1237" s="57"/>
      <c r="EL1237" s="57"/>
      <c r="EM1237" s="57"/>
      <c r="EN1237" s="57"/>
      <c r="EO1237" s="57"/>
      <c r="EP1237" s="57"/>
      <c r="EQ1237" s="57"/>
      <c r="ER1237" s="57"/>
      <c r="ES1237" s="57"/>
      <c r="ET1237" s="57"/>
      <c r="EU1237" s="57"/>
      <c r="EV1237" s="57"/>
      <c r="EW1237" s="57"/>
      <c r="EX1237" s="57"/>
      <c r="EY1237" s="57"/>
      <c r="EZ1237" s="57"/>
      <c r="FA1237" s="57"/>
      <c r="FB1237" s="57"/>
      <c r="FC1237" s="57"/>
      <c r="FD1237" s="57"/>
      <c r="FE1237" s="57"/>
      <c r="FF1237" s="57"/>
      <c r="FG1237" s="92"/>
      <c r="FH1237" s="92"/>
      <c r="FI1237" s="92"/>
      <c r="FJ1237" s="92"/>
      <c r="FK1237" s="92"/>
      <c r="FL1237" s="92"/>
      <c r="FM1237" s="92"/>
      <c r="FN1237" s="92"/>
      <c r="FO1237" s="92"/>
    </row>
    <row r="1238" s="58" customFormat="1" ht="15" spans="1:171">
      <c r="A1238" s="85">
        <v>2220113</v>
      </c>
      <c r="B1238" s="106" t="s">
        <v>1042</v>
      </c>
      <c r="C1238" s="87">
        <v>0</v>
      </c>
      <c r="D1238" s="87">
        <v>0</v>
      </c>
      <c r="E1238" s="88"/>
      <c r="F1238" s="57"/>
      <c r="G1238" s="57"/>
      <c r="H1238" s="57"/>
      <c r="I1238" s="57"/>
      <c r="J1238" s="57"/>
      <c r="K1238" s="57"/>
      <c r="L1238" s="57"/>
      <c r="M1238" s="57"/>
      <c r="N1238" s="57"/>
      <c r="O1238" s="57"/>
      <c r="P1238" s="57"/>
      <c r="Q1238" s="57"/>
      <c r="R1238" s="57"/>
      <c r="S1238" s="57"/>
      <c r="T1238" s="57"/>
      <c r="U1238" s="57"/>
      <c r="V1238" s="57"/>
      <c r="W1238" s="57"/>
      <c r="X1238" s="57"/>
      <c r="Y1238" s="57"/>
      <c r="Z1238" s="57"/>
      <c r="AA1238" s="57"/>
      <c r="AB1238" s="57"/>
      <c r="AC1238" s="57"/>
      <c r="AD1238" s="57"/>
      <c r="AE1238" s="57"/>
      <c r="AF1238" s="57"/>
      <c r="AG1238" s="57"/>
      <c r="AH1238" s="57"/>
      <c r="AI1238" s="57"/>
      <c r="AJ1238" s="57"/>
      <c r="AK1238" s="57"/>
      <c r="AL1238" s="57"/>
      <c r="AM1238" s="57"/>
      <c r="AN1238" s="57"/>
      <c r="AO1238" s="57"/>
      <c r="AP1238" s="57"/>
      <c r="AQ1238" s="57"/>
      <c r="AR1238" s="57"/>
      <c r="AS1238" s="57"/>
      <c r="AT1238" s="57"/>
      <c r="AU1238" s="57"/>
      <c r="AV1238" s="57"/>
      <c r="AW1238" s="57"/>
      <c r="AX1238" s="57"/>
      <c r="AY1238" s="57"/>
      <c r="AZ1238" s="57"/>
      <c r="BA1238" s="57"/>
      <c r="BB1238" s="57"/>
      <c r="BC1238" s="57"/>
      <c r="BD1238" s="57"/>
      <c r="BE1238" s="57"/>
      <c r="BF1238" s="57"/>
      <c r="BG1238" s="57"/>
      <c r="BH1238" s="57"/>
      <c r="BI1238" s="57"/>
      <c r="BJ1238" s="57"/>
      <c r="BK1238" s="57"/>
      <c r="BL1238" s="57"/>
      <c r="BM1238" s="57"/>
      <c r="BN1238" s="57"/>
      <c r="BO1238" s="57"/>
      <c r="BP1238" s="57"/>
      <c r="BQ1238" s="57"/>
      <c r="BR1238" s="57"/>
      <c r="BS1238" s="57"/>
      <c r="BT1238" s="57"/>
      <c r="BU1238" s="57"/>
      <c r="BV1238" s="57"/>
      <c r="BW1238" s="57"/>
      <c r="BX1238" s="57"/>
      <c r="BY1238" s="57"/>
      <c r="BZ1238" s="57"/>
      <c r="CA1238" s="57"/>
      <c r="CB1238" s="57"/>
      <c r="CC1238" s="57"/>
      <c r="CD1238" s="57"/>
      <c r="CE1238" s="57"/>
      <c r="CF1238" s="57"/>
      <c r="CG1238" s="57"/>
      <c r="CH1238" s="57"/>
      <c r="CI1238" s="57"/>
      <c r="CJ1238" s="57"/>
      <c r="CK1238" s="57"/>
      <c r="CL1238" s="57"/>
      <c r="CM1238" s="57"/>
      <c r="CN1238" s="57"/>
      <c r="CO1238" s="57"/>
      <c r="CP1238" s="57"/>
      <c r="CQ1238" s="57"/>
      <c r="CR1238" s="57"/>
      <c r="CS1238" s="57"/>
      <c r="CT1238" s="57"/>
      <c r="CU1238" s="57"/>
      <c r="CV1238" s="57"/>
      <c r="CW1238" s="57"/>
      <c r="CX1238" s="57"/>
      <c r="CY1238" s="57"/>
      <c r="CZ1238" s="57"/>
      <c r="DA1238" s="57"/>
      <c r="DB1238" s="57"/>
      <c r="DC1238" s="57"/>
      <c r="DD1238" s="57"/>
      <c r="DE1238" s="57"/>
      <c r="DF1238" s="57"/>
      <c r="DG1238" s="57"/>
      <c r="DH1238" s="57"/>
      <c r="DI1238" s="57"/>
      <c r="DJ1238" s="57"/>
      <c r="DK1238" s="57"/>
      <c r="DL1238" s="57"/>
      <c r="DM1238" s="57"/>
      <c r="DN1238" s="57"/>
      <c r="DO1238" s="57"/>
      <c r="DP1238" s="57"/>
      <c r="DQ1238" s="57"/>
      <c r="DR1238" s="57"/>
      <c r="DS1238" s="57"/>
      <c r="DT1238" s="57"/>
      <c r="DU1238" s="57"/>
      <c r="DV1238" s="57"/>
      <c r="DW1238" s="57"/>
      <c r="DX1238" s="57"/>
      <c r="DY1238" s="57"/>
      <c r="DZ1238" s="57"/>
      <c r="EA1238" s="57"/>
      <c r="EB1238" s="57"/>
      <c r="EC1238" s="57"/>
      <c r="ED1238" s="57"/>
      <c r="EE1238" s="57"/>
      <c r="EF1238" s="57"/>
      <c r="EG1238" s="57"/>
      <c r="EH1238" s="57"/>
      <c r="EI1238" s="57"/>
      <c r="EJ1238" s="57"/>
      <c r="EK1238" s="57"/>
      <c r="EL1238" s="57"/>
      <c r="EM1238" s="57"/>
      <c r="EN1238" s="57"/>
      <c r="EO1238" s="57"/>
      <c r="EP1238" s="57"/>
      <c r="EQ1238" s="57"/>
      <c r="ER1238" s="57"/>
      <c r="ES1238" s="57"/>
      <c r="ET1238" s="57"/>
      <c r="EU1238" s="57"/>
      <c r="EV1238" s="57"/>
      <c r="EW1238" s="57"/>
      <c r="EX1238" s="57"/>
      <c r="EY1238" s="57"/>
      <c r="EZ1238" s="57"/>
      <c r="FA1238" s="57"/>
      <c r="FB1238" s="57"/>
      <c r="FC1238" s="57"/>
      <c r="FD1238" s="57"/>
      <c r="FE1238" s="57"/>
      <c r="FF1238" s="57"/>
      <c r="FG1238" s="92"/>
      <c r="FH1238" s="92"/>
      <c r="FI1238" s="92"/>
      <c r="FJ1238" s="92"/>
      <c r="FK1238" s="92"/>
      <c r="FL1238" s="92"/>
      <c r="FM1238" s="92"/>
      <c r="FN1238" s="92"/>
      <c r="FO1238" s="92"/>
    </row>
    <row r="1239" s="58" customFormat="1" ht="15" spans="1:171">
      <c r="A1239" s="85">
        <v>2220114</v>
      </c>
      <c r="B1239" s="106" t="s">
        <v>1043</v>
      </c>
      <c r="C1239" s="87">
        <v>0</v>
      </c>
      <c r="D1239" s="87">
        <v>0</v>
      </c>
      <c r="E1239" s="88"/>
      <c r="F1239" s="57"/>
      <c r="G1239" s="57"/>
      <c r="H1239" s="57"/>
      <c r="I1239" s="57"/>
      <c r="J1239" s="57"/>
      <c r="K1239" s="57"/>
      <c r="L1239" s="57"/>
      <c r="M1239" s="57"/>
      <c r="N1239" s="57"/>
      <c r="O1239" s="57"/>
      <c r="P1239" s="57"/>
      <c r="Q1239" s="57"/>
      <c r="R1239" s="57"/>
      <c r="S1239" s="57"/>
      <c r="T1239" s="57"/>
      <c r="U1239" s="57"/>
      <c r="V1239" s="57"/>
      <c r="W1239" s="57"/>
      <c r="X1239" s="57"/>
      <c r="Y1239" s="57"/>
      <c r="Z1239" s="57"/>
      <c r="AA1239" s="57"/>
      <c r="AB1239" s="57"/>
      <c r="AC1239" s="57"/>
      <c r="AD1239" s="57"/>
      <c r="AE1239" s="57"/>
      <c r="AF1239" s="57"/>
      <c r="AG1239" s="57"/>
      <c r="AH1239" s="57"/>
      <c r="AI1239" s="57"/>
      <c r="AJ1239" s="57"/>
      <c r="AK1239" s="57"/>
      <c r="AL1239" s="57"/>
      <c r="AM1239" s="57"/>
      <c r="AN1239" s="57"/>
      <c r="AO1239" s="57"/>
      <c r="AP1239" s="57"/>
      <c r="AQ1239" s="57"/>
      <c r="AR1239" s="57"/>
      <c r="AS1239" s="57"/>
      <c r="AT1239" s="57"/>
      <c r="AU1239" s="57"/>
      <c r="AV1239" s="57"/>
      <c r="AW1239" s="57"/>
      <c r="AX1239" s="57"/>
      <c r="AY1239" s="57"/>
      <c r="AZ1239" s="57"/>
      <c r="BA1239" s="57"/>
      <c r="BB1239" s="57"/>
      <c r="BC1239" s="57"/>
      <c r="BD1239" s="57"/>
      <c r="BE1239" s="57"/>
      <c r="BF1239" s="57"/>
      <c r="BG1239" s="57"/>
      <c r="BH1239" s="57"/>
      <c r="BI1239" s="57"/>
      <c r="BJ1239" s="57"/>
      <c r="BK1239" s="57"/>
      <c r="BL1239" s="57"/>
      <c r="BM1239" s="57"/>
      <c r="BN1239" s="57"/>
      <c r="BO1239" s="57"/>
      <c r="BP1239" s="57"/>
      <c r="BQ1239" s="57"/>
      <c r="BR1239" s="57"/>
      <c r="BS1239" s="57"/>
      <c r="BT1239" s="57"/>
      <c r="BU1239" s="57"/>
      <c r="BV1239" s="57"/>
      <c r="BW1239" s="57"/>
      <c r="BX1239" s="57"/>
      <c r="BY1239" s="57"/>
      <c r="BZ1239" s="57"/>
      <c r="CA1239" s="57"/>
      <c r="CB1239" s="57"/>
      <c r="CC1239" s="57"/>
      <c r="CD1239" s="57"/>
      <c r="CE1239" s="57"/>
      <c r="CF1239" s="57"/>
      <c r="CG1239" s="57"/>
      <c r="CH1239" s="57"/>
      <c r="CI1239" s="57"/>
      <c r="CJ1239" s="57"/>
      <c r="CK1239" s="57"/>
      <c r="CL1239" s="57"/>
      <c r="CM1239" s="57"/>
      <c r="CN1239" s="57"/>
      <c r="CO1239" s="57"/>
      <c r="CP1239" s="57"/>
      <c r="CQ1239" s="57"/>
      <c r="CR1239" s="57"/>
      <c r="CS1239" s="57"/>
      <c r="CT1239" s="57"/>
      <c r="CU1239" s="57"/>
      <c r="CV1239" s="57"/>
      <c r="CW1239" s="57"/>
      <c r="CX1239" s="57"/>
      <c r="CY1239" s="57"/>
      <c r="CZ1239" s="57"/>
      <c r="DA1239" s="57"/>
      <c r="DB1239" s="57"/>
      <c r="DC1239" s="57"/>
      <c r="DD1239" s="57"/>
      <c r="DE1239" s="57"/>
      <c r="DF1239" s="57"/>
      <c r="DG1239" s="57"/>
      <c r="DH1239" s="57"/>
      <c r="DI1239" s="57"/>
      <c r="DJ1239" s="57"/>
      <c r="DK1239" s="57"/>
      <c r="DL1239" s="57"/>
      <c r="DM1239" s="57"/>
      <c r="DN1239" s="57"/>
      <c r="DO1239" s="57"/>
      <c r="DP1239" s="57"/>
      <c r="DQ1239" s="57"/>
      <c r="DR1239" s="57"/>
      <c r="DS1239" s="57"/>
      <c r="DT1239" s="57"/>
      <c r="DU1239" s="57"/>
      <c r="DV1239" s="57"/>
      <c r="DW1239" s="57"/>
      <c r="DX1239" s="57"/>
      <c r="DY1239" s="57"/>
      <c r="DZ1239" s="57"/>
      <c r="EA1239" s="57"/>
      <c r="EB1239" s="57"/>
      <c r="EC1239" s="57"/>
      <c r="ED1239" s="57"/>
      <c r="EE1239" s="57"/>
      <c r="EF1239" s="57"/>
      <c r="EG1239" s="57"/>
      <c r="EH1239" s="57"/>
      <c r="EI1239" s="57"/>
      <c r="EJ1239" s="57"/>
      <c r="EK1239" s="57"/>
      <c r="EL1239" s="57"/>
      <c r="EM1239" s="57"/>
      <c r="EN1239" s="57"/>
      <c r="EO1239" s="57"/>
      <c r="EP1239" s="57"/>
      <c r="EQ1239" s="57"/>
      <c r="ER1239" s="57"/>
      <c r="ES1239" s="57"/>
      <c r="ET1239" s="57"/>
      <c r="EU1239" s="57"/>
      <c r="EV1239" s="57"/>
      <c r="EW1239" s="57"/>
      <c r="EX1239" s="57"/>
      <c r="EY1239" s="57"/>
      <c r="EZ1239" s="57"/>
      <c r="FA1239" s="57"/>
      <c r="FB1239" s="57"/>
      <c r="FC1239" s="57"/>
      <c r="FD1239" s="57"/>
      <c r="FE1239" s="57"/>
      <c r="FF1239" s="57"/>
      <c r="FG1239" s="92"/>
      <c r="FH1239" s="92"/>
      <c r="FI1239" s="92"/>
      <c r="FJ1239" s="92"/>
      <c r="FK1239" s="92"/>
      <c r="FL1239" s="92"/>
      <c r="FM1239" s="92"/>
      <c r="FN1239" s="92"/>
      <c r="FO1239" s="92"/>
    </row>
    <row r="1240" s="58" customFormat="1" ht="15" spans="1:171">
      <c r="A1240" s="85">
        <v>2220115</v>
      </c>
      <c r="B1240" s="106" t="s">
        <v>1044</v>
      </c>
      <c r="C1240" s="87">
        <v>84</v>
      </c>
      <c r="D1240" s="87">
        <v>100</v>
      </c>
      <c r="E1240" s="88">
        <f>SUM(D1240/C1240)</f>
        <v>1.19047619047619</v>
      </c>
      <c r="F1240" s="57"/>
      <c r="G1240" s="57"/>
      <c r="H1240" s="57"/>
      <c r="I1240" s="57"/>
      <c r="J1240" s="57"/>
      <c r="K1240" s="57"/>
      <c r="L1240" s="57"/>
      <c r="M1240" s="57"/>
      <c r="N1240" s="57"/>
      <c r="O1240" s="57"/>
      <c r="P1240" s="57"/>
      <c r="Q1240" s="57"/>
      <c r="R1240" s="57"/>
      <c r="S1240" s="57"/>
      <c r="T1240" s="57"/>
      <c r="U1240" s="57"/>
      <c r="V1240" s="57"/>
      <c r="W1240" s="57"/>
      <c r="X1240" s="57"/>
      <c r="Y1240" s="57"/>
      <c r="Z1240" s="57"/>
      <c r="AA1240" s="57"/>
      <c r="AB1240" s="57"/>
      <c r="AC1240" s="57"/>
      <c r="AD1240" s="57"/>
      <c r="AE1240" s="57"/>
      <c r="AF1240" s="57"/>
      <c r="AG1240" s="57"/>
      <c r="AH1240" s="57"/>
      <c r="AI1240" s="57"/>
      <c r="AJ1240" s="57"/>
      <c r="AK1240" s="57"/>
      <c r="AL1240" s="57"/>
      <c r="AM1240" s="57"/>
      <c r="AN1240" s="57"/>
      <c r="AO1240" s="57"/>
      <c r="AP1240" s="57"/>
      <c r="AQ1240" s="57"/>
      <c r="AR1240" s="57"/>
      <c r="AS1240" s="57"/>
      <c r="AT1240" s="57"/>
      <c r="AU1240" s="57"/>
      <c r="AV1240" s="57"/>
      <c r="AW1240" s="57"/>
      <c r="AX1240" s="57"/>
      <c r="AY1240" s="57"/>
      <c r="AZ1240" s="57"/>
      <c r="BA1240" s="57"/>
      <c r="BB1240" s="57"/>
      <c r="BC1240" s="57"/>
      <c r="BD1240" s="57"/>
      <c r="BE1240" s="57"/>
      <c r="BF1240" s="57"/>
      <c r="BG1240" s="57"/>
      <c r="BH1240" s="57"/>
      <c r="BI1240" s="57"/>
      <c r="BJ1240" s="57"/>
      <c r="BK1240" s="57"/>
      <c r="BL1240" s="57"/>
      <c r="BM1240" s="57"/>
      <c r="BN1240" s="57"/>
      <c r="BO1240" s="57"/>
      <c r="BP1240" s="57"/>
      <c r="BQ1240" s="57"/>
      <c r="BR1240" s="57"/>
      <c r="BS1240" s="57"/>
      <c r="BT1240" s="57"/>
      <c r="BU1240" s="57"/>
      <c r="BV1240" s="57"/>
      <c r="BW1240" s="57"/>
      <c r="BX1240" s="57"/>
      <c r="BY1240" s="57"/>
      <c r="BZ1240" s="57"/>
      <c r="CA1240" s="57"/>
      <c r="CB1240" s="57"/>
      <c r="CC1240" s="57"/>
      <c r="CD1240" s="57"/>
      <c r="CE1240" s="57"/>
      <c r="CF1240" s="57"/>
      <c r="CG1240" s="57"/>
      <c r="CH1240" s="57"/>
      <c r="CI1240" s="57"/>
      <c r="CJ1240" s="57"/>
      <c r="CK1240" s="57"/>
      <c r="CL1240" s="57"/>
      <c r="CM1240" s="57"/>
      <c r="CN1240" s="57"/>
      <c r="CO1240" s="57"/>
      <c r="CP1240" s="57"/>
      <c r="CQ1240" s="57"/>
      <c r="CR1240" s="57"/>
      <c r="CS1240" s="57"/>
      <c r="CT1240" s="57"/>
      <c r="CU1240" s="57"/>
      <c r="CV1240" s="57"/>
      <c r="CW1240" s="57"/>
      <c r="CX1240" s="57"/>
      <c r="CY1240" s="57"/>
      <c r="CZ1240" s="57"/>
      <c r="DA1240" s="57"/>
      <c r="DB1240" s="57"/>
      <c r="DC1240" s="57"/>
      <c r="DD1240" s="57"/>
      <c r="DE1240" s="57"/>
      <c r="DF1240" s="57"/>
      <c r="DG1240" s="57"/>
      <c r="DH1240" s="57"/>
      <c r="DI1240" s="57"/>
      <c r="DJ1240" s="57"/>
      <c r="DK1240" s="57"/>
      <c r="DL1240" s="57"/>
      <c r="DM1240" s="57"/>
      <c r="DN1240" s="57"/>
      <c r="DO1240" s="57"/>
      <c r="DP1240" s="57"/>
      <c r="DQ1240" s="57"/>
      <c r="DR1240" s="57"/>
      <c r="DS1240" s="57"/>
      <c r="DT1240" s="57"/>
      <c r="DU1240" s="57"/>
      <c r="DV1240" s="57"/>
      <c r="DW1240" s="57"/>
      <c r="DX1240" s="57"/>
      <c r="DY1240" s="57"/>
      <c r="DZ1240" s="57"/>
      <c r="EA1240" s="57"/>
      <c r="EB1240" s="57"/>
      <c r="EC1240" s="57"/>
      <c r="ED1240" s="57"/>
      <c r="EE1240" s="57"/>
      <c r="EF1240" s="57"/>
      <c r="EG1240" s="57"/>
      <c r="EH1240" s="57"/>
      <c r="EI1240" s="57"/>
      <c r="EJ1240" s="57"/>
      <c r="EK1240" s="57"/>
      <c r="EL1240" s="57"/>
      <c r="EM1240" s="57"/>
      <c r="EN1240" s="57"/>
      <c r="EO1240" s="57"/>
      <c r="EP1240" s="57"/>
      <c r="EQ1240" s="57"/>
      <c r="ER1240" s="57"/>
      <c r="ES1240" s="57"/>
      <c r="ET1240" s="57"/>
      <c r="EU1240" s="57"/>
      <c r="EV1240" s="57"/>
      <c r="EW1240" s="57"/>
      <c r="EX1240" s="57"/>
      <c r="EY1240" s="57"/>
      <c r="EZ1240" s="57"/>
      <c r="FA1240" s="57"/>
      <c r="FB1240" s="57"/>
      <c r="FC1240" s="57"/>
      <c r="FD1240" s="57"/>
      <c r="FE1240" s="57"/>
      <c r="FF1240" s="57"/>
      <c r="FG1240" s="92"/>
      <c r="FH1240" s="92"/>
      <c r="FI1240" s="92"/>
      <c r="FJ1240" s="92"/>
      <c r="FK1240" s="92"/>
      <c r="FL1240" s="92"/>
      <c r="FM1240" s="92"/>
      <c r="FN1240" s="92"/>
      <c r="FO1240" s="92"/>
    </row>
    <row r="1241" s="58" customFormat="1" ht="15" spans="1:171">
      <c r="A1241" s="85">
        <v>2220118</v>
      </c>
      <c r="B1241" s="106" t="s">
        <v>1045</v>
      </c>
      <c r="C1241" s="87">
        <v>0</v>
      </c>
      <c r="D1241" s="87">
        <v>0</v>
      </c>
      <c r="E1241" s="88"/>
      <c r="F1241" s="57"/>
      <c r="G1241" s="57"/>
      <c r="H1241" s="57"/>
      <c r="I1241" s="57"/>
      <c r="J1241" s="57"/>
      <c r="K1241" s="57"/>
      <c r="L1241" s="57"/>
      <c r="M1241" s="57"/>
      <c r="N1241" s="57"/>
      <c r="O1241" s="57"/>
      <c r="P1241" s="57"/>
      <c r="Q1241" s="57"/>
      <c r="R1241" s="57"/>
      <c r="S1241" s="57"/>
      <c r="T1241" s="57"/>
      <c r="U1241" s="57"/>
      <c r="V1241" s="57"/>
      <c r="W1241" s="57"/>
      <c r="X1241" s="57"/>
      <c r="Y1241" s="57"/>
      <c r="Z1241" s="57"/>
      <c r="AA1241" s="57"/>
      <c r="AB1241" s="57"/>
      <c r="AC1241" s="57"/>
      <c r="AD1241" s="57"/>
      <c r="AE1241" s="57"/>
      <c r="AF1241" s="57"/>
      <c r="AG1241" s="57"/>
      <c r="AH1241" s="57"/>
      <c r="AI1241" s="57"/>
      <c r="AJ1241" s="57"/>
      <c r="AK1241" s="57"/>
      <c r="AL1241" s="57"/>
      <c r="AM1241" s="57"/>
      <c r="AN1241" s="57"/>
      <c r="AO1241" s="57"/>
      <c r="AP1241" s="57"/>
      <c r="AQ1241" s="57"/>
      <c r="AR1241" s="57"/>
      <c r="AS1241" s="57"/>
      <c r="AT1241" s="57"/>
      <c r="AU1241" s="57"/>
      <c r="AV1241" s="57"/>
      <c r="AW1241" s="57"/>
      <c r="AX1241" s="57"/>
      <c r="AY1241" s="57"/>
      <c r="AZ1241" s="57"/>
      <c r="BA1241" s="57"/>
      <c r="BB1241" s="57"/>
      <c r="BC1241" s="57"/>
      <c r="BD1241" s="57"/>
      <c r="BE1241" s="57"/>
      <c r="BF1241" s="57"/>
      <c r="BG1241" s="57"/>
      <c r="BH1241" s="57"/>
      <c r="BI1241" s="57"/>
      <c r="BJ1241" s="57"/>
      <c r="BK1241" s="57"/>
      <c r="BL1241" s="57"/>
      <c r="BM1241" s="57"/>
      <c r="BN1241" s="57"/>
      <c r="BO1241" s="57"/>
      <c r="BP1241" s="57"/>
      <c r="BQ1241" s="57"/>
      <c r="BR1241" s="57"/>
      <c r="BS1241" s="57"/>
      <c r="BT1241" s="57"/>
      <c r="BU1241" s="57"/>
      <c r="BV1241" s="57"/>
      <c r="BW1241" s="57"/>
      <c r="BX1241" s="57"/>
      <c r="BY1241" s="57"/>
      <c r="BZ1241" s="57"/>
      <c r="CA1241" s="57"/>
      <c r="CB1241" s="57"/>
      <c r="CC1241" s="57"/>
      <c r="CD1241" s="57"/>
      <c r="CE1241" s="57"/>
      <c r="CF1241" s="57"/>
      <c r="CG1241" s="57"/>
      <c r="CH1241" s="57"/>
      <c r="CI1241" s="57"/>
      <c r="CJ1241" s="57"/>
      <c r="CK1241" s="57"/>
      <c r="CL1241" s="57"/>
      <c r="CM1241" s="57"/>
      <c r="CN1241" s="57"/>
      <c r="CO1241" s="57"/>
      <c r="CP1241" s="57"/>
      <c r="CQ1241" s="57"/>
      <c r="CR1241" s="57"/>
      <c r="CS1241" s="57"/>
      <c r="CT1241" s="57"/>
      <c r="CU1241" s="57"/>
      <c r="CV1241" s="57"/>
      <c r="CW1241" s="57"/>
      <c r="CX1241" s="57"/>
      <c r="CY1241" s="57"/>
      <c r="CZ1241" s="57"/>
      <c r="DA1241" s="57"/>
      <c r="DB1241" s="57"/>
      <c r="DC1241" s="57"/>
      <c r="DD1241" s="57"/>
      <c r="DE1241" s="57"/>
      <c r="DF1241" s="57"/>
      <c r="DG1241" s="57"/>
      <c r="DH1241" s="57"/>
      <c r="DI1241" s="57"/>
      <c r="DJ1241" s="57"/>
      <c r="DK1241" s="57"/>
      <c r="DL1241" s="57"/>
      <c r="DM1241" s="57"/>
      <c r="DN1241" s="57"/>
      <c r="DO1241" s="57"/>
      <c r="DP1241" s="57"/>
      <c r="DQ1241" s="57"/>
      <c r="DR1241" s="57"/>
      <c r="DS1241" s="57"/>
      <c r="DT1241" s="57"/>
      <c r="DU1241" s="57"/>
      <c r="DV1241" s="57"/>
      <c r="DW1241" s="57"/>
      <c r="DX1241" s="57"/>
      <c r="DY1241" s="57"/>
      <c r="DZ1241" s="57"/>
      <c r="EA1241" s="57"/>
      <c r="EB1241" s="57"/>
      <c r="EC1241" s="57"/>
      <c r="ED1241" s="57"/>
      <c r="EE1241" s="57"/>
      <c r="EF1241" s="57"/>
      <c r="EG1241" s="57"/>
      <c r="EH1241" s="57"/>
      <c r="EI1241" s="57"/>
      <c r="EJ1241" s="57"/>
      <c r="EK1241" s="57"/>
      <c r="EL1241" s="57"/>
      <c r="EM1241" s="57"/>
      <c r="EN1241" s="57"/>
      <c r="EO1241" s="57"/>
      <c r="EP1241" s="57"/>
      <c r="EQ1241" s="57"/>
      <c r="ER1241" s="57"/>
      <c r="ES1241" s="57"/>
      <c r="ET1241" s="57"/>
      <c r="EU1241" s="57"/>
      <c r="EV1241" s="57"/>
      <c r="EW1241" s="57"/>
      <c r="EX1241" s="57"/>
      <c r="EY1241" s="57"/>
      <c r="EZ1241" s="57"/>
      <c r="FA1241" s="57"/>
      <c r="FB1241" s="57"/>
      <c r="FC1241" s="57"/>
      <c r="FD1241" s="57"/>
      <c r="FE1241" s="57"/>
      <c r="FF1241" s="57"/>
      <c r="FG1241" s="92"/>
      <c r="FH1241" s="92"/>
      <c r="FI1241" s="92"/>
      <c r="FJ1241" s="92"/>
      <c r="FK1241" s="92"/>
      <c r="FL1241" s="92"/>
      <c r="FM1241" s="92"/>
      <c r="FN1241" s="92"/>
      <c r="FO1241" s="92"/>
    </row>
    <row r="1242" s="58" customFormat="1" ht="15" spans="1:171">
      <c r="A1242" s="85">
        <v>2220119</v>
      </c>
      <c r="B1242" s="106" t="s">
        <v>1046</v>
      </c>
      <c r="C1242" s="87">
        <v>0</v>
      </c>
      <c r="D1242" s="87">
        <v>0</v>
      </c>
      <c r="E1242" s="88"/>
      <c r="F1242" s="57"/>
      <c r="G1242" s="57"/>
      <c r="H1242" s="57"/>
      <c r="I1242" s="57"/>
      <c r="J1242" s="57"/>
      <c r="K1242" s="57"/>
      <c r="L1242" s="57"/>
      <c r="M1242" s="57"/>
      <c r="N1242" s="57"/>
      <c r="O1242" s="57"/>
      <c r="P1242" s="57"/>
      <c r="Q1242" s="57"/>
      <c r="R1242" s="57"/>
      <c r="S1242" s="57"/>
      <c r="T1242" s="57"/>
      <c r="U1242" s="57"/>
      <c r="V1242" s="57"/>
      <c r="W1242" s="57"/>
      <c r="X1242" s="57"/>
      <c r="Y1242" s="57"/>
      <c r="Z1242" s="57"/>
      <c r="AA1242" s="57"/>
      <c r="AB1242" s="57"/>
      <c r="AC1242" s="57"/>
      <c r="AD1242" s="57"/>
      <c r="AE1242" s="57"/>
      <c r="AF1242" s="57"/>
      <c r="AG1242" s="57"/>
      <c r="AH1242" s="57"/>
      <c r="AI1242" s="57"/>
      <c r="AJ1242" s="57"/>
      <c r="AK1242" s="57"/>
      <c r="AL1242" s="57"/>
      <c r="AM1242" s="57"/>
      <c r="AN1242" s="57"/>
      <c r="AO1242" s="57"/>
      <c r="AP1242" s="57"/>
      <c r="AQ1242" s="57"/>
      <c r="AR1242" s="57"/>
      <c r="AS1242" s="57"/>
      <c r="AT1242" s="57"/>
      <c r="AU1242" s="57"/>
      <c r="AV1242" s="57"/>
      <c r="AW1242" s="57"/>
      <c r="AX1242" s="57"/>
      <c r="AY1242" s="57"/>
      <c r="AZ1242" s="57"/>
      <c r="BA1242" s="57"/>
      <c r="BB1242" s="57"/>
      <c r="BC1242" s="57"/>
      <c r="BD1242" s="57"/>
      <c r="BE1242" s="57"/>
      <c r="BF1242" s="57"/>
      <c r="BG1242" s="57"/>
      <c r="BH1242" s="57"/>
      <c r="BI1242" s="57"/>
      <c r="BJ1242" s="57"/>
      <c r="BK1242" s="57"/>
      <c r="BL1242" s="57"/>
      <c r="BM1242" s="57"/>
      <c r="BN1242" s="57"/>
      <c r="BO1242" s="57"/>
      <c r="BP1242" s="57"/>
      <c r="BQ1242" s="57"/>
      <c r="BR1242" s="57"/>
      <c r="BS1242" s="57"/>
      <c r="BT1242" s="57"/>
      <c r="BU1242" s="57"/>
      <c r="BV1242" s="57"/>
      <c r="BW1242" s="57"/>
      <c r="BX1242" s="57"/>
      <c r="BY1242" s="57"/>
      <c r="BZ1242" s="57"/>
      <c r="CA1242" s="57"/>
      <c r="CB1242" s="57"/>
      <c r="CC1242" s="57"/>
      <c r="CD1242" s="57"/>
      <c r="CE1242" s="57"/>
      <c r="CF1242" s="57"/>
      <c r="CG1242" s="57"/>
      <c r="CH1242" s="57"/>
      <c r="CI1242" s="57"/>
      <c r="CJ1242" s="57"/>
      <c r="CK1242" s="57"/>
      <c r="CL1242" s="57"/>
      <c r="CM1242" s="57"/>
      <c r="CN1242" s="57"/>
      <c r="CO1242" s="57"/>
      <c r="CP1242" s="57"/>
      <c r="CQ1242" s="57"/>
      <c r="CR1242" s="57"/>
      <c r="CS1242" s="57"/>
      <c r="CT1242" s="57"/>
      <c r="CU1242" s="57"/>
      <c r="CV1242" s="57"/>
      <c r="CW1242" s="57"/>
      <c r="CX1242" s="57"/>
      <c r="CY1242" s="57"/>
      <c r="CZ1242" s="57"/>
      <c r="DA1242" s="57"/>
      <c r="DB1242" s="57"/>
      <c r="DC1242" s="57"/>
      <c r="DD1242" s="57"/>
      <c r="DE1242" s="57"/>
      <c r="DF1242" s="57"/>
      <c r="DG1242" s="57"/>
      <c r="DH1242" s="57"/>
      <c r="DI1242" s="57"/>
      <c r="DJ1242" s="57"/>
      <c r="DK1242" s="57"/>
      <c r="DL1242" s="57"/>
      <c r="DM1242" s="57"/>
      <c r="DN1242" s="57"/>
      <c r="DO1242" s="57"/>
      <c r="DP1242" s="57"/>
      <c r="DQ1242" s="57"/>
      <c r="DR1242" s="57"/>
      <c r="DS1242" s="57"/>
      <c r="DT1242" s="57"/>
      <c r="DU1242" s="57"/>
      <c r="DV1242" s="57"/>
      <c r="DW1242" s="57"/>
      <c r="DX1242" s="57"/>
      <c r="DY1242" s="57"/>
      <c r="DZ1242" s="57"/>
      <c r="EA1242" s="57"/>
      <c r="EB1242" s="57"/>
      <c r="EC1242" s="57"/>
      <c r="ED1242" s="57"/>
      <c r="EE1242" s="57"/>
      <c r="EF1242" s="57"/>
      <c r="EG1242" s="57"/>
      <c r="EH1242" s="57"/>
      <c r="EI1242" s="57"/>
      <c r="EJ1242" s="57"/>
      <c r="EK1242" s="57"/>
      <c r="EL1242" s="57"/>
      <c r="EM1242" s="57"/>
      <c r="EN1242" s="57"/>
      <c r="EO1242" s="57"/>
      <c r="EP1242" s="57"/>
      <c r="EQ1242" s="57"/>
      <c r="ER1242" s="57"/>
      <c r="ES1242" s="57"/>
      <c r="ET1242" s="57"/>
      <c r="EU1242" s="57"/>
      <c r="EV1242" s="57"/>
      <c r="EW1242" s="57"/>
      <c r="EX1242" s="57"/>
      <c r="EY1242" s="57"/>
      <c r="EZ1242" s="57"/>
      <c r="FA1242" s="57"/>
      <c r="FB1242" s="57"/>
      <c r="FC1242" s="57"/>
      <c r="FD1242" s="57"/>
      <c r="FE1242" s="57"/>
      <c r="FF1242" s="57"/>
      <c r="FG1242" s="92"/>
      <c r="FH1242" s="92"/>
      <c r="FI1242" s="92"/>
      <c r="FJ1242" s="92"/>
      <c r="FK1242" s="92"/>
      <c r="FL1242" s="92"/>
      <c r="FM1242" s="92"/>
      <c r="FN1242" s="92"/>
      <c r="FO1242" s="92"/>
    </row>
    <row r="1243" s="58" customFormat="1" ht="15" spans="1:171">
      <c r="A1243" s="85">
        <v>2220120</v>
      </c>
      <c r="B1243" s="106" t="s">
        <v>1047</v>
      </c>
      <c r="C1243" s="87">
        <v>0</v>
      </c>
      <c r="D1243" s="87">
        <v>0</v>
      </c>
      <c r="E1243" s="88"/>
      <c r="F1243" s="57"/>
      <c r="G1243" s="57"/>
      <c r="H1243" s="57"/>
      <c r="I1243" s="57"/>
      <c r="J1243" s="57"/>
      <c r="K1243" s="57"/>
      <c r="L1243" s="57"/>
      <c r="M1243" s="57"/>
      <c r="N1243" s="57"/>
      <c r="O1243" s="57"/>
      <c r="P1243" s="57"/>
      <c r="Q1243" s="57"/>
      <c r="R1243" s="57"/>
      <c r="S1243" s="57"/>
      <c r="T1243" s="57"/>
      <c r="U1243" s="57"/>
      <c r="V1243" s="57"/>
      <c r="W1243" s="57"/>
      <c r="X1243" s="57"/>
      <c r="Y1243" s="57"/>
      <c r="Z1243" s="57"/>
      <c r="AA1243" s="57"/>
      <c r="AB1243" s="57"/>
      <c r="AC1243" s="57"/>
      <c r="AD1243" s="57"/>
      <c r="AE1243" s="57"/>
      <c r="AF1243" s="57"/>
      <c r="AG1243" s="57"/>
      <c r="AH1243" s="57"/>
      <c r="AI1243" s="57"/>
      <c r="AJ1243" s="57"/>
      <c r="AK1243" s="57"/>
      <c r="AL1243" s="57"/>
      <c r="AM1243" s="57"/>
      <c r="AN1243" s="57"/>
      <c r="AO1243" s="57"/>
      <c r="AP1243" s="57"/>
      <c r="AQ1243" s="57"/>
      <c r="AR1243" s="57"/>
      <c r="AS1243" s="57"/>
      <c r="AT1243" s="57"/>
      <c r="AU1243" s="57"/>
      <c r="AV1243" s="57"/>
      <c r="AW1243" s="57"/>
      <c r="AX1243" s="57"/>
      <c r="AY1243" s="57"/>
      <c r="AZ1243" s="57"/>
      <c r="BA1243" s="57"/>
      <c r="BB1243" s="57"/>
      <c r="BC1243" s="57"/>
      <c r="BD1243" s="57"/>
      <c r="BE1243" s="57"/>
      <c r="BF1243" s="57"/>
      <c r="BG1243" s="57"/>
      <c r="BH1243" s="57"/>
      <c r="BI1243" s="57"/>
      <c r="BJ1243" s="57"/>
      <c r="BK1243" s="57"/>
      <c r="BL1243" s="57"/>
      <c r="BM1243" s="57"/>
      <c r="BN1243" s="57"/>
      <c r="BO1243" s="57"/>
      <c r="BP1243" s="57"/>
      <c r="BQ1243" s="57"/>
      <c r="BR1243" s="57"/>
      <c r="BS1243" s="57"/>
      <c r="BT1243" s="57"/>
      <c r="BU1243" s="57"/>
      <c r="BV1243" s="57"/>
      <c r="BW1243" s="57"/>
      <c r="BX1243" s="57"/>
      <c r="BY1243" s="57"/>
      <c r="BZ1243" s="57"/>
      <c r="CA1243" s="57"/>
      <c r="CB1243" s="57"/>
      <c r="CC1243" s="57"/>
      <c r="CD1243" s="57"/>
      <c r="CE1243" s="57"/>
      <c r="CF1243" s="57"/>
      <c r="CG1243" s="57"/>
      <c r="CH1243" s="57"/>
      <c r="CI1243" s="57"/>
      <c r="CJ1243" s="57"/>
      <c r="CK1243" s="57"/>
      <c r="CL1243" s="57"/>
      <c r="CM1243" s="57"/>
      <c r="CN1243" s="57"/>
      <c r="CO1243" s="57"/>
      <c r="CP1243" s="57"/>
      <c r="CQ1243" s="57"/>
      <c r="CR1243" s="57"/>
      <c r="CS1243" s="57"/>
      <c r="CT1243" s="57"/>
      <c r="CU1243" s="57"/>
      <c r="CV1243" s="57"/>
      <c r="CW1243" s="57"/>
      <c r="CX1243" s="57"/>
      <c r="CY1243" s="57"/>
      <c r="CZ1243" s="57"/>
      <c r="DA1243" s="57"/>
      <c r="DB1243" s="57"/>
      <c r="DC1243" s="57"/>
      <c r="DD1243" s="57"/>
      <c r="DE1243" s="57"/>
      <c r="DF1243" s="57"/>
      <c r="DG1243" s="57"/>
      <c r="DH1243" s="57"/>
      <c r="DI1243" s="57"/>
      <c r="DJ1243" s="57"/>
      <c r="DK1243" s="57"/>
      <c r="DL1243" s="57"/>
      <c r="DM1243" s="57"/>
      <c r="DN1243" s="57"/>
      <c r="DO1243" s="57"/>
      <c r="DP1243" s="57"/>
      <c r="DQ1243" s="57"/>
      <c r="DR1243" s="57"/>
      <c r="DS1243" s="57"/>
      <c r="DT1243" s="57"/>
      <c r="DU1243" s="57"/>
      <c r="DV1243" s="57"/>
      <c r="DW1243" s="57"/>
      <c r="DX1243" s="57"/>
      <c r="DY1243" s="57"/>
      <c r="DZ1243" s="57"/>
      <c r="EA1243" s="57"/>
      <c r="EB1243" s="57"/>
      <c r="EC1243" s="57"/>
      <c r="ED1243" s="57"/>
      <c r="EE1243" s="57"/>
      <c r="EF1243" s="57"/>
      <c r="EG1243" s="57"/>
      <c r="EH1243" s="57"/>
      <c r="EI1243" s="57"/>
      <c r="EJ1243" s="57"/>
      <c r="EK1243" s="57"/>
      <c r="EL1243" s="57"/>
      <c r="EM1243" s="57"/>
      <c r="EN1243" s="57"/>
      <c r="EO1243" s="57"/>
      <c r="EP1243" s="57"/>
      <c r="EQ1243" s="57"/>
      <c r="ER1243" s="57"/>
      <c r="ES1243" s="57"/>
      <c r="ET1243" s="57"/>
      <c r="EU1243" s="57"/>
      <c r="EV1243" s="57"/>
      <c r="EW1243" s="57"/>
      <c r="EX1243" s="57"/>
      <c r="EY1243" s="57"/>
      <c r="EZ1243" s="57"/>
      <c r="FA1243" s="57"/>
      <c r="FB1243" s="57"/>
      <c r="FC1243" s="57"/>
      <c r="FD1243" s="57"/>
      <c r="FE1243" s="57"/>
      <c r="FF1243" s="57"/>
      <c r="FG1243" s="92"/>
      <c r="FH1243" s="92"/>
      <c r="FI1243" s="92"/>
      <c r="FJ1243" s="92"/>
      <c r="FK1243" s="92"/>
      <c r="FL1243" s="92"/>
      <c r="FM1243" s="92"/>
      <c r="FN1243" s="92"/>
      <c r="FO1243" s="92"/>
    </row>
    <row r="1244" s="58" customFormat="1" ht="15" spans="1:171">
      <c r="A1244" s="85">
        <v>2220121</v>
      </c>
      <c r="B1244" s="106" t="s">
        <v>1048</v>
      </c>
      <c r="C1244" s="87">
        <v>0</v>
      </c>
      <c r="D1244" s="87">
        <v>0</v>
      </c>
      <c r="E1244" s="88"/>
      <c r="F1244" s="57"/>
      <c r="G1244" s="57"/>
      <c r="H1244" s="57"/>
      <c r="I1244" s="57"/>
      <c r="J1244" s="57"/>
      <c r="K1244" s="57"/>
      <c r="L1244" s="57"/>
      <c r="M1244" s="57"/>
      <c r="N1244" s="57"/>
      <c r="O1244" s="57"/>
      <c r="P1244" s="57"/>
      <c r="Q1244" s="57"/>
      <c r="R1244" s="57"/>
      <c r="S1244" s="57"/>
      <c r="T1244" s="57"/>
      <c r="U1244" s="57"/>
      <c r="V1244" s="57"/>
      <c r="W1244" s="57"/>
      <c r="X1244" s="57"/>
      <c r="Y1244" s="57"/>
      <c r="Z1244" s="57"/>
      <c r="AA1244" s="57"/>
      <c r="AB1244" s="57"/>
      <c r="AC1244" s="57"/>
      <c r="AD1244" s="57"/>
      <c r="AE1244" s="57"/>
      <c r="AF1244" s="57"/>
      <c r="AG1244" s="57"/>
      <c r="AH1244" s="57"/>
      <c r="AI1244" s="57"/>
      <c r="AJ1244" s="57"/>
      <c r="AK1244" s="57"/>
      <c r="AL1244" s="57"/>
      <c r="AM1244" s="57"/>
      <c r="AN1244" s="57"/>
      <c r="AO1244" s="57"/>
      <c r="AP1244" s="57"/>
      <c r="AQ1244" s="57"/>
      <c r="AR1244" s="57"/>
      <c r="AS1244" s="57"/>
      <c r="AT1244" s="57"/>
      <c r="AU1244" s="57"/>
      <c r="AV1244" s="57"/>
      <c r="AW1244" s="57"/>
      <c r="AX1244" s="57"/>
      <c r="AY1244" s="57"/>
      <c r="AZ1244" s="57"/>
      <c r="BA1244" s="57"/>
      <c r="BB1244" s="57"/>
      <c r="BC1244" s="57"/>
      <c r="BD1244" s="57"/>
      <c r="BE1244" s="57"/>
      <c r="BF1244" s="57"/>
      <c r="BG1244" s="57"/>
      <c r="BH1244" s="57"/>
      <c r="BI1244" s="57"/>
      <c r="BJ1244" s="57"/>
      <c r="BK1244" s="57"/>
      <c r="BL1244" s="57"/>
      <c r="BM1244" s="57"/>
      <c r="BN1244" s="57"/>
      <c r="BO1244" s="57"/>
      <c r="BP1244" s="57"/>
      <c r="BQ1244" s="57"/>
      <c r="BR1244" s="57"/>
      <c r="BS1244" s="57"/>
      <c r="BT1244" s="57"/>
      <c r="BU1244" s="57"/>
      <c r="BV1244" s="57"/>
      <c r="BW1244" s="57"/>
      <c r="BX1244" s="57"/>
      <c r="BY1244" s="57"/>
      <c r="BZ1244" s="57"/>
      <c r="CA1244" s="57"/>
      <c r="CB1244" s="57"/>
      <c r="CC1244" s="57"/>
      <c r="CD1244" s="57"/>
      <c r="CE1244" s="57"/>
      <c r="CF1244" s="57"/>
      <c r="CG1244" s="57"/>
      <c r="CH1244" s="57"/>
      <c r="CI1244" s="57"/>
      <c r="CJ1244" s="57"/>
      <c r="CK1244" s="57"/>
      <c r="CL1244" s="57"/>
      <c r="CM1244" s="57"/>
      <c r="CN1244" s="57"/>
      <c r="CO1244" s="57"/>
      <c r="CP1244" s="57"/>
      <c r="CQ1244" s="57"/>
      <c r="CR1244" s="57"/>
      <c r="CS1244" s="57"/>
      <c r="CT1244" s="57"/>
      <c r="CU1244" s="57"/>
      <c r="CV1244" s="57"/>
      <c r="CW1244" s="57"/>
      <c r="CX1244" s="57"/>
      <c r="CY1244" s="57"/>
      <c r="CZ1244" s="57"/>
      <c r="DA1244" s="57"/>
      <c r="DB1244" s="57"/>
      <c r="DC1244" s="57"/>
      <c r="DD1244" s="57"/>
      <c r="DE1244" s="57"/>
      <c r="DF1244" s="57"/>
      <c r="DG1244" s="57"/>
      <c r="DH1244" s="57"/>
      <c r="DI1244" s="57"/>
      <c r="DJ1244" s="57"/>
      <c r="DK1244" s="57"/>
      <c r="DL1244" s="57"/>
      <c r="DM1244" s="57"/>
      <c r="DN1244" s="57"/>
      <c r="DO1244" s="57"/>
      <c r="DP1244" s="57"/>
      <c r="DQ1244" s="57"/>
      <c r="DR1244" s="57"/>
      <c r="DS1244" s="57"/>
      <c r="DT1244" s="57"/>
      <c r="DU1244" s="57"/>
      <c r="DV1244" s="57"/>
      <c r="DW1244" s="57"/>
      <c r="DX1244" s="57"/>
      <c r="DY1244" s="57"/>
      <c r="DZ1244" s="57"/>
      <c r="EA1244" s="57"/>
      <c r="EB1244" s="57"/>
      <c r="EC1244" s="57"/>
      <c r="ED1244" s="57"/>
      <c r="EE1244" s="57"/>
      <c r="EF1244" s="57"/>
      <c r="EG1244" s="57"/>
      <c r="EH1244" s="57"/>
      <c r="EI1244" s="57"/>
      <c r="EJ1244" s="57"/>
      <c r="EK1244" s="57"/>
      <c r="EL1244" s="57"/>
      <c r="EM1244" s="57"/>
      <c r="EN1244" s="57"/>
      <c r="EO1244" s="57"/>
      <c r="EP1244" s="57"/>
      <c r="EQ1244" s="57"/>
      <c r="ER1244" s="57"/>
      <c r="ES1244" s="57"/>
      <c r="ET1244" s="57"/>
      <c r="EU1244" s="57"/>
      <c r="EV1244" s="57"/>
      <c r="EW1244" s="57"/>
      <c r="EX1244" s="57"/>
      <c r="EY1244" s="57"/>
      <c r="EZ1244" s="57"/>
      <c r="FA1244" s="57"/>
      <c r="FB1244" s="57"/>
      <c r="FC1244" s="57"/>
      <c r="FD1244" s="57"/>
      <c r="FE1244" s="57"/>
      <c r="FF1244" s="57"/>
      <c r="FG1244" s="92"/>
      <c r="FH1244" s="92"/>
      <c r="FI1244" s="92"/>
      <c r="FJ1244" s="92"/>
      <c r="FK1244" s="92"/>
      <c r="FL1244" s="92"/>
      <c r="FM1244" s="92"/>
      <c r="FN1244" s="92"/>
      <c r="FO1244" s="92"/>
    </row>
    <row r="1245" s="58" customFormat="1" ht="15" spans="1:171">
      <c r="A1245" s="85">
        <v>2220150</v>
      </c>
      <c r="B1245" s="106" t="s">
        <v>160</v>
      </c>
      <c r="C1245" s="87">
        <v>0</v>
      </c>
      <c r="D1245" s="87">
        <v>0</v>
      </c>
      <c r="E1245" s="88"/>
      <c r="F1245" s="57"/>
      <c r="G1245" s="57"/>
      <c r="H1245" s="57"/>
      <c r="I1245" s="57"/>
      <c r="J1245" s="57"/>
      <c r="K1245" s="57"/>
      <c r="L1245" s="57"/>
      <c r="M1245" s="57"/>
      <c r="N1245" s="57"/>
      <c r="O1245" s="57"/>
      <c r="P1245" s="57"/>
      <c r="Q1245" s="57"/>
      <c r="R1245" s="57"/>
      <c r="S1245" s="57"/>
      <c r="T1245" s="57"/>
      <c r="U1245" s="57"/>
      <c r="V1245" s="57"/>
      <c r="W1245" s="57"/>
      <c r="X1245" s="57"/>
      <c r="Y1245" s="57"/>
      <c r="Z1245" s="57"/>
      <c r="AA1245" s="57"/>
      <c r="AB1245" s="57"/>
      <c r="AC1245" s="57"/>
      <c r="AD1245" s="57"/>
      <c r="AE1245" s="57"/>
      <c r="AF1245" s="57"/>
      <c r="AG1245" s="57"/>
      <c r="AH1245" s="57"/>
      <c r="AI1245" s="57"/>
      <c r="AJ1245" s="57"/>
      <c r="AK1245" s="57"/>
      <c r="AL1245" s="57"/>
      <c r="AM1245" s="57"/>
      <c r="AN1245" s="57"/>
      <c r="AO1245" s="57"/>
      <c r="AP1245" s="57"/>
      <c r="AQ1245" s="57"/>
      <c r="AR1245" s="57"/>
      <c r="AS1245" s="57"/>
      <c r="AT1245" s="57"/>
      <c r="AU1245" s="57"/>
      <c r="AV1245" s="57"/>
      <c r="AW1245" s="57"/>
      <c r="AX1245" s="57"/>
      <c r="AY1245" s="57"/>
      <c r="AZ1245" s="57"/>
      <c r="BA1245" s="57"/>
      <c r="BB1245" s="57"/>
      <c r="BC1245" s="57"/>
      <c r="BD1245" s="57"/>
      <c r="BE1245" s="57"/>
      <c r="BF1245" s="57"/>
      <c r="BG1245" s="57"/>
      <c r="BH1245" s="57"/>
      <c r="BI1245" s="57"/>
      <c r="BJ1245" s="57"/>
      <c r="BK1245" s="57"/>
      <c r="BL1245" s="57"/>
      <c r="BM1245" s="57"/>
      <c r="BN1245" s="57"/>
      <c r="BO1245" s="57"/>
      <c r="BP1245" s="57"/>
      <c r="BQ1245" s="57"/>
      <c r="BR1245" s="57"/>
      <c r="BS1245" s="57"/>
      <c r="BT1245" s="57"/>
      <c r="BU1245" s="57"/>
      <c r="BV1245" s="57"/>
      <c r="BW1245" s="57"/>
      <c r="BX1245" s="57"/>
      <c r="BY1245" s="57"/>
      <c r="BZ1245" s="57"/>
      <c r="CA1245" s="57"/>
      <c r="CB1245" s="57"/>
      <c r="CC1245" s="57"/>
      <c r="CD1245" s="57"/>
      <c r="CE1245" s="57"/>
      <c r="CF1245" s="57"/>
      <c r="CG1245" s="57"/>
      <c r="CH1245" s="57"/>
      <c r="CI1245" s="57"/>
      <c r="CJ1245" s="57"/>
      <c r="CK1245" s="57"/>
      <c r="CL1245" s="57"/>
      <c r="CM1245" s="57"/>
      <c r="CN1245" s="57"/>
      <c r="CO1245" s="57"/>
      <c r="CP1245" s="57"/>
      <c r="CQ1245" s="57"/>
      <c r="CR1245" s="57"/>
      <c r="CS1245" s="57"/>
      <c r="CT1245" s="57"/>
      <c r="CU1245" s="57"/>
      <c r="CV1245" s="57"/>
      <c r="CW1245" s="57"/>
      <c r="CX1245" s="57"/>
      <c r="CY1245" s="57"/>
      <c r="CZ1245" s="57"/>
      <c r="DA1245" s="57"/>
      <c r="DB1245" s="57"/>
      <c r="DC1245" s="57"/>
      <c r="DD1245" s="57"/>
      <c r="DE1245" s="57"/>
      <c r="DF1245" s="57"/>
      <c r="DG1245" s="57"/>
      <c r="DH1245" s="57"/>
      <c r="DI1245" s="57"/>
      <c r="DJ1245" s="57"/>
      <c r="DK1245" s="57"/>
      <c r="DL1245" s="57"/>
      <c r="DM1245" s="57"/>
      <c r="DN1245" s="57"/>
      <c r="DO1245" s="57"/>
      <c r="DP1245" s="57"/>
      <c r="DQ1245" s="57"/>
      <c r="DR1245" s="57"/>
      <c r="DS1245" s="57"/>
      <c r="DT1245" s="57"/>
      <c r="DU1245" s="57"/>
      <c r="DV1245" s="57"/>
      <c r="DW1245" s="57"/>
      <c r="DX1245" s="57"/>
      <c r="DY1245" s="57"/>
      <c r="DZ1245" s="57"/>
      <c r="EA1245" s="57"/>
      <c r="EB1245" s="57"/>
      <c r="EC1245" s="57"/>
      <c r="ED1245" s="57"/>
      <c r="EE1245" s="57"/>
      <c r="EF1245" s="57"/>
      <c r="EG1245" s="57"/>
      <c r="EH1245" s="57"/>
      <c r="EI1245" s="57"/>
      <c r="EJ1245" s="57"/>
      <c r="EK1245" s="57"/>
      <c r="EL1245" s="57"/>
      <c r="EM1245" s="57"/>
      <c r="EN1245" s="57"/>
      <c r="EO1245" s="57"/>
      <c r="EP1245" s="57"/>
      <c r="EQ1245" s="57"/>
      <c r="ER1245" s="57"/>
      <c r="ES1245" s="57"/>
      <c r="ET1245" s="57"/>
      <c r="EU1245" s="57"/>
      <c r="EV1245" s="57"/>
      <c r="EW1245" s="57"/>
      <c r="EX1245" s="57"/>
      <c r="EY1245" s="57"/>
      <c r="EZ1245" s="57"/>
      <c r="FA1245" s="57"/>
      <c r="FB1245" s="57"/>
      <c r="FC1245" s="57"/>
      <c r="FD1245" s="57"/>
      <c r="FE1245" s="57"/>
      <c r="FF1245" s="57"/>
      <c r="FG1245" s="92"/>
      <c r="FH1245" s="92"/>
      <c r="FI1245" s="92"/>
      <c r="FJ1245" s="92"/>
      <c r="FK1245" s="92"/>
      <c r="FL1245" s="92"/>
      <c r="FM1245" s="92"/>
      <c r="FN1245" s="92"/>
      <c r="FO1245" s="92"/>
    </row>
    <row r="1246" s="58" customFormat="1" ht="15" spans="1:171">
      <c r="A1246" s="85">
        <v>2220199</v>
      </c>
      <c r="B1246" s="106" t="s">
        <v>1049</v>
      </c>
      <c r="C1246" s="87">
        <v>286</v>
      </c>
      <c r="D1246" s="87">
        <v>6</v>
      </c>
      <c r="E1246" s="88">
        <f>SUM(D1246/C1246)</f>
        <v>0.020979020979021</v>
      </c>
      <c r="F1246" s="57"/>
      <c r="G1246" s="57"/>
      <c r="H1246" s="57"/>
      <c r="I1246" s="57"/>
      <c r="J1246" s="57"/>
      <c r="K1246" s="57"/>
      <c r="L1246" s="57"/>
      <c r="M1246" s="57"/>
      <c r="N1246" s="57"/>
      <c r="O1246" s="57"/>
      <c r="P1246" s="57"/>
      <c r="Q1246" s="57"/>
      <c r="R1246" s="57"/>
      <c r="S1246" s="57"/>
      <c r="T1246" s="57"/>
      <c r="U1246" s="57"/>
      <c r="V1246" s="57"/>
      <c r="W1246" s="57"/>
      <c r="X1246" s="57"/>
      <c r="Y1246" s="57"/>
      <c r="Z1246" s="57"/>
      <c r="AA1246" s="57"/>
      <c r="AB1246" s="57"/>
      <c r="AC1246" s="57"/>
      <c r="AD1246" s="57"/>
      <c r="AE1246" s="57"/>
      <c r="AF1246" s="57"/>
      <c r="AG1246" s="57"/>
      <c r="AH1246" s="57"/>
      <c r="AI1246" s="57"/>
      <c r="AJ1246" s="57"/>
      <c r="AK1246" s="57"/>
      <c r="AL1246" s="57"/>
      <c r="AM1246" s="57"/>
      <c r="AN1246" s="57"/>
      <c r="AO1246" s="57"/>
      <c r="AP1246" s="57"/>
      <c r="AQ1246" s="57"/>
      <c r="AR1246" s="57"/>
      <c r="AS1246" s="57"/>
      <c r="AT1246" s="57"/>
      <c r="AU1246" s="57"/>
      <c r="AV1246" s="57"/>
      <c r="AW1246" s="57"/>
      <c r="AX1246" s="57"/>
      <c r="AY1246" s="57"/>
      <c r="AZ1246" s="57"/>
      <c r="BA1246" s="57"/>
      <c r="BB1246" s="57"/>
      <c r="BC1246" s="57"/>
      <c r="BD1246" s="57"/>
      <c r="BE1246" s="57"/>
      <c r="BF1246" s="57"/>
      <c r="BG1246" s="57"/>
      <c r="BH1246" s="57"/>
      <c r="BI1246" s="57"/>
      <c r="BJ1246" s="57"/>
      <c r="BK1246" s="57"/>
      <c r="BL1246" s="57"/>
      <c r="BM1246" s="57"/>
      <c r="BN1246" s="57"/>
      <c r="BO1246" s="57"/>
      <c r="BP1246" s="57"/>
      <c r="BQ1246" s="57"/>
      <c r="BR1246" s="57"/>
      <c r="BS1246" s="57"/>
      <c r="BT1246" s="57"/>
      <c r="BU1246" s="57"/>
      <c r="BV1246" s="57"/>
      <c r="BW1246" s="57"/>
      <c r="BX1246" s="57"/>
      <c r="BY1246" s="57"/>
      <c r="BZ1246" s="57"/>
      <c r="CA1246" s="57"/>
      <c r="CB1246" s="57"/>
      <c r="CC1246" s="57"/>
      <c r="CD1246" s="57"/>
      <c r="CE1246" s="57"/>
      <c r="CF1246" s="57"/>
      <c r="CG1246" s="57"/>
      <c r="CH1246" s="57"/>
      <c r="CI1246" s="57"/>
      <c r="CJ1246" s="57"/>
      <c r="CK1246" s="57"/>
      <c r="CL1246" s="57"/>
      <c r="CM1246" s="57"/>
      <c r="CN1246" s="57"/>
      <c r="CO1246" s="57"/>
      <c r="CP1246" s="57"/>
      <c r="CQ1246" s="57"/>
      <c r="CR1246" s="57"/>
      <c r="CS1246" s="57"/>
      <c r="CT1246" s="57"/>
      <c r="CU1246" s="57"/>
      <c r="CV1246" s="57"/>
      <c r="CW1246" s="57"/>
      <c r="CX1246" s="57"/>
      <c r="CY1246" s="57"/>
      <c r="CZ1246" s="57"/>
      <c r="DA1246" s="57"/>
      <c r="DB1246" s="57"/>
      <c r="DC1246" s="57"/>
      <c r="DD1246" s="57"/>
      <c r="DE1246" s="57"/>
      <c r="DF1246" s="57"/>
      <c r="DG1246" s="57"/>
      <c r="DH1246" s="57"/>
      <c r="DI1246" s="57"/>
      <c r="DJ1246" s="57"/>
      <c r="DK1246" s="57"/>
      <c r="DL1246" s="57"/>
      <c r="DM1246" s="57"/>
      <c r="DN1246" s="57"/>
      <c r="DO1246" s="57"/>
      <c r="DP1246" s="57"/>
      <c r="DQ1246" s="57"/>
      <c r="DR1246" s="57"/>
      <c r="DS1246" s="57"/>
      <c r="DT1246" s="57"/>
      <c r="DU1246" s="57"/>
      <c r="DV1246" s="57"/>
      <c r="DW1246" s="57"/>
      <c r="DX1246" s="57"/>
      <c r="DY1246" s="57"/>
      <c r="DZ1246" s="57"/>
      <c r="EA1246" s="57"/>
      <c r="EB1246" s="57"/>
      <c r="EC1246" s="57"/>
      <c r="ED1246" s="57"/>
      <c r="EE1246" s="57"/>
      <c r="EF1246" s="57"/>
      <c r="EG1246" s="57"/>
      <c r="EH1246" s="57"/>
      <c r="EI1246" s="57"/>
      <c r="EJ1246" s="57"/>
      <c r="EK1246" s="57"/>
      <c r="EL1246" s="57"/>
      <c r="EM1246" s="57"/>
      <c r="EN1246" s="57"/>
      <c r="EO1246" s="57"/>
      <c r="EP1246" s="57"/>
      <c r="EQ1246" s="57"/>
      <c r="ER1246" s="57"/>
      <c r="ES1246" s="57"/>
      <c r="ET1246" s="57"/>
      <c r="EU1246" s="57"/>
      <c r="EV1246" s="57"/>
      <c r="EW1246" s="57"/>
      <c r="EX1246" s="57"/>
      <c r="EY1246" s="57"/>
      <c r="EZ1246" s="57"/>
      <c r="FA1246" s="57"/>
      <c r="FB1246" s="57"/>
      <c r="FC1246" s="57"/>
      <c r="FD1246" s="57"/>
      <c r="FE1246" s="57"/>
      <c r="FF1246" s="57"/>
      <c r="FG1246" s="92"/>
      <c r="FH1246" s="92"/>
      <c r="FI1246" s="92"/>
      <c r="FJ1246" s="92"/>
      <c r="FK1246" s="92"/>
      <c r="FL1246" s="92"/>
      <c r="FM1246" s="92"/>
      <c r="FN1246" s="92"/>
      <c r="FO1246" s="92"/>
    </row>
    <row r="1247" s="58" customFormat="1" ht="15" spans="1:171">
      <c r="A1247" s="81">
        <v>22203</v>
      </c>
      <c r="B1247" s="82" t="s">
        <v>1050</v>
      </c>
      <c r="C1247" s="83">
        <f>SUM(C1248:C1253)</f>
        <v>0</v>
      </c>
      <c r="D1247" s="83">
        <f>SUM(D1248:D1253)</f>
        <v>0</v>
      </c>
      <c r="E1247" s="84"/>
      <c r="F1247" s="57"/>
      <c r="G1247" s="57"/>
      <c r="H1247" s="57"/>
      <c r="I1247" s="57"/>
      <c r="J1247" s="57"/>
      <c r="K1247" s="57"/>
      <c r="L1247" s="57"/>
      <c r="M1247" s="57"/>
      <c r="N1247" s="57"/>
      <c r="O1247" s="57"/>
      <c r="P1247" s="57"/>
      <c r="Q1247" s="57"/>
      <c r="R1247" s="57"/>
      <c r="S1247" s="57"/>
      <c r="T1247" s="57"/>
      <c r="U1247" s="57"/>
      <c r="V1247" s="57"/>
      <c r="W1247" s="57"/>
      <c r="X1247" s="57"/>
      <c r="Y1247" s="57"/>
      <c r="Z1247" s="57"/>
      <c r="AA1247" s="57"/>
      <c r="AB1247" s="57"/>
      <c r="AC1247" s="57"/>
      <c r="AD1247" s="57"/>
      <c r="AE1247" s="57"/>
      <c r="AF1247" s="57"/>
      <c r="AG1247" s="57"/>
      <c r="AH1247" s="57"/>
      <c r="AI1247" s="57"/>
      <c r="AJ1247" s="57"/>
      <c r="AK1247" s="57"/>
      <c r="AL1247" s="57"/>
      <c r="AM1247" s="57"/>
      <c r="AN1247" s="57"/>
      <c r="AO1247" s="57"/>
      <c r="AP1247" s="57"/>
      <c r="AQ1247" s="57"/>
      <c r="AR1247" s="57"/>
      <c r="AS1247" s="57"/>
      <c r="AT1247" s="57"/>
      <c r="AU1247" s="57"/>
      <c r="AV1247" s="57"/>
      <c r="AW1247" s="57"/>
      <c r="AX1247" s="57"/>
      <c r="AY1247" s="57"/>
      <c r="AZ1247" s="57"/>
      <c r="BA1247" s="57"/>
      <c r="BB1247" s="57"/>
      <c r="BC1247" s="57"/>
      <c r="BD1247" s="57"/>
      <c r="BE1247" s="57"/>
      <c r="BF1247" s="57"/>
      <c r="BG1247" s="57"/>
      <c r="BH1247" s="57"/>
      <c r="BI1247" s="57"/>
      <c r="BJ1247" s="57"/>
      <c r="BK1247" s="57"/>
      <c r="BL1247" s="57"/>
      <c r="BM1247" s="57"/>
      <c r="BN1247" s="57"/>
      <c r="BO1247" s="57"/>
      <c r="BP1247" s="57"/>
      <c r="BQ1247" s="57"/>
      <c r="BR1247" s="57"/>
      <c r="BS1247" s="57"/>
      <c r="BT1247" s="57"/>
      <c r="BU1247" s="57"/>
      <c r="BV1247" s="57"/>
      <c r="BW1247" s="57"/>
      <c r="BX1247" s="57"/>
      <c r="BY1247" s="57"/>
      <c r="BZ1247" s="57"/>
      <c r="CA1247" s="57"/>
      <c r="CB1247" s="57"/>
      <c r="CC1247" s="57"/>
      <c r="CD1247" s="57"/>
      <c r="CE1247" s="57"/>
      <c r="CF1247" s="57"/>
      <c r="CG1247" s="57"/>
      <c r="CH1247" s="57"/>
      <c r="CI1247" s="57"/>
      <c r="CJ1247" s="57"/>
      <c r="CK1247" s="57"/>
      <c r="CL1247" s="57"/>
      <c r="CM1247" s="57"/>
      <c r="CN1247" s="57"/>
      <c r="CO1247" s="57"/>
      <c r="CP1247" s="57"/>
      <c r="CQ1247" s="57"/>
      <c r="CR1247" s="57"/>
      <c r="CS1247" s="57"/>
      <c r="CT1247" s="57"/>
      <c r="CU1247" s="57"/>
      <c r="CV1247" s="57"/>
      <c r="CW1247" s="57"/>
      <c r="CX1247" s="57"/>
      <c r="CY1247" s="57"/>
      <c r="CZ1247" s="57"/>
      <c r="DA1247" s="57"/>
      <c r="DB1247" s="57"/>
      <c r="DC1247" s="57"/>
      <c r="DD1247" s="57"/>
      <c r="DE1247" s="57"/>
      <c r="DF1247" s="57"/>
      <c r="DG1247" s="57"/>
      <c r="DH1247" s="57"/>
      <c r="DI1247" s="57"/>
      <c r="DJ1247" s="57"/>
      <c r="DK1247" s="57"/>
      <c r="DL1247" s="57"/>
      <c r="DM1247" s="57"/>
      <c r="DN1247" s="57"/>
      <c r="DO1247" s="57"/>
      <c r="DP1247" s="57"/>
      <c r="DQ1247" s="57"/>
      <c r="DR1247" s="57"/>
      <c r="DS1247" s="57"/>
      <c r="DT1247" s="57"/>
      <c r="DU1247" s="57"/>
      <c r="DV1247" s="57"/>
      <c r="DW1247" s="57"/>
      <c r="DX1247" s="57"/>
      <c r="DY1247" s="57"/>
      <c r="DZ1247" s="57"/>
      <c r="EA1247" s="57"/>
      <c r="EB1247" s="57"/>
      <c r="EC1247" s="57"/>
      <c r="ED1247" s="57"/>
      <c r="EE1247" s="57"/>
      <c r="EF1247" s="57"/>
      <c r="EG1247" s="57"/>
      <c r="EH1247" s="57"/>
      <c r="EI1247" s="57"/>
      <c r="EJ1247" s="57"/>
      <c r="EK1247" s="57"/>
      <c r="EL1247" s="57"/>
      <c r="EM1247" s="57"/>
      <c r="EN1247" s="57"/>
      <c r="EO1247" s="57"/>
      <c r="EP1247" s="57"/>
      <c r="EQ1247" s="57"/>
      <c r="ER1247" s="57"/>
      <c r="ES1247" s="57"/>
      <c r="ET1247" s="57"/>
      <c r="EU1247" s="57"/>
      <c r="EV1247" s="57"/>
      <c r="EW1247" s="57"/>
      <c r="EX1247" s="57"/>
      <c r="EY1247" s="57"/>
      <c r="EZ1247" s="57"/>
      <c r="FA1247" s="57"/>
      <c r="FB1247" s="57"/>
      <c r="FC1247" s="57"/>
      <c r="FD1247" s="57"/>
      <c r="FE1247" s="57"/>
      <c r="FF1247" s="57"/>
      <c r="FG1247" s="92"/>
      <c r="FH1247" s="92"/>
      <c r="FI1247" s="92"/>
      <c r="FJ1247" s="92"/>
      <c r="FK1247" s="92"/>
      <c r="FL1247" s="92"/>
      <c r="FM1247" s="92"/>
      <c r="FN1247" s="92"/>
      <c r="FO1247" s="92"/>
    </row>
    <row r="1248" s="58" customFormat="1" ht="15" spans="1:171">
      <c r="A1248" s="85">
        <v>2220301</v>
      </c>
      <c r="B1248" s="106" t="s">
        <v>1051</v>
      </c>
      <c r="C1248" s="87">
        <v>0</v>
      </c>
      <c r="D1248" s="87">
        <v>0</v>
      </c>
      <c r="E1248" s="88"/>
      <c r="F1248" s="57"/>
      <c r="G1248" s="57"/>
      <c r="H1248" s="57"/>
      <c r="I1248" s="57"/>
      <c r="J1248" s="57"/>
      <c r="K1248" s="57"/>
      <c r="L1248" s="57"/>
      <c r="M1248" s="57"/>
      <c r="N1248" s="57"/>
      <c r="O1248" s="57"/>
      <c r="P1248" s="57"/>
      <c r="Q1248" s="57"/>
      <c r="R1248" s="57"/>
      <c r="S1248" s="57"/>
      <c r="T1248" s="57"/>
      <c r="U1248" s="57"/>
      <c r="V1248" s="57"/>
      <c r="W1248" s="57"/>
      <c r="X1248" s="57"/>
      <c r="Y1248" s="57"/>
      <c r="Z1248" s="57"/>
      <c r="AA1248" s="57"/>
      <c r="AB1248" s="57"/>
      <c r="AC1248" s="57"/>
      <c r="AD1248" s="57"/>
      <c r="AE1248" s="57"/>
      <c r="AF1248" s="57"/>
      <c r="AG1248" s="57"/>
      <c r="AH1248" s="57"/>
      <c r="AI1248" s="57"/>
      <c r="AJ1248" s="57"/>
      <c r="AK1248" s="57"/>
      <c r="AL1248" s="57"/>
      <c r="AM1248" s="57"/>
      <c r="AN1248" s="57"/>
      <c r="AO1248" s="57"/>
      <c r="AP1248" s="57"/>
      <c r="AQ1248" s="57"/>
      <c r="AR1248" s="57"/>
      <c r="AS1248" s="57"/>
      <c r="AT1248" s="57"/>
      <c r="AU1248" s="57"/>
      <c r="AV1248" s="57"/>
      <c r="AW1248" s="57"/>
      <c r="AX1248" s="57"/>
      <c r="AY1248" s="57"/>
      <c r="AZ1248" s="57"/>
      <c r="BA1248" s="57"/>
      <c r="BB1248" s="57"/>
      <c r="BC1248" s="57"/>
      <c r="BD1248" s="57"/>
      <c r="BE1248" s="57"/>
      <c r="BF1248" s="57"/>
      <c r="BG1248" s="57"/>
      <c r="BH1248" s="57"/>
      <c r="BI1248" s="57"/>
      <c r="BJ1248" s="57"/>
      <c r="BK1248" s="57"/>
      <c r="BL1248" s="57"/>
      <c r="BM1248" s="57"/>
      <c r="BN1248" s="57"/>
      <c r="BO1248" s="57"/>
      <c r="BP1248" s="57"/>
      <c r="BQ1248" s="57"/>
      <c r="BR1248" s="57"/>
      <c r="BS1248" s="57"/>
      <c r="BT1248" s="57"/>
      <c r="BU1248" s="57"/>
      <c r="BV1248" s="57"/>
      <c r="BW1248" s="57"/>
      <c r="BX1248" s="57"/>
      <c r="BY1248" s="57"/>
      <c r="BZ1248" s="57"/>
      <c r="CA1248" s="57"/>
      <c r="CB1248" s="57"/>
      <c r="CC1248" s="57"/>
      <c r="CD1248" s="57"/>
      <c r="CE1248" s="57"/>
      <c r="CF1248" s="57"/>
      <c r="CG1248" s="57"/>
      <c r="CH1248" s="57"/>
      <c r="CI1248" s="57"/>
      <c r="CJ1248" s="57"/>
      <c r="CK1248" s="57"/>
      <c r="CL1248" s="57"/>
      <c r="CM1248" s="57"/>
      <c r="CN1248" s="57"/>
      <c r="CO1248" s="57"/>
      <c r="CP1248" s="57"/>
      <c r="CQ1248" s="57"/>
      <c r="CR1248" s="57"/>
      <c r="CS1248" s="57"/>
      <c r="CT1248" s="57"/>
      <c r="CU1248" s="57"/>
      <c r="CV1248" s="57"/>
      <c r="CW1248" s="57"/>
      <c r="CX1248" s="57"/>
      <c r="CY1248" s="57"/>
      <c r="CZ1248" s="57"/>
      <c r="DA1248" s="57"/>
      <c r="DB1248" s="57"/>
      <c r="DC1248" s="57"/>
      <c r="DD1248" s="57"/>
      <c r="DE1248" s="57"/>
      <c r="DF1248" s="57"/>
      <c r="DG1248" s="57"/>
      <c r="DH1248" s="57"/>
      <c r="DI1248" s="57"/>
      <c r="DJ1248" s="57"/>
      <c r="DK1248" s="57"/>
      <c r="DL1248" s="57"/>
      <c r="DM1248" s="57"/>
      <c r="DN1248" s="57"/>
      <c r="DO1248" s="57"/>
      <c r="DP1248" s="57"/>
      <c r="DQ1248" s="57"/>
      <c r="DR1248" s="57"/>
      <c r="DS1248" s="57"/>
      <c r="DT1248" s="57"/>
      <c r="DU1248" s="57"/>
      <c r="DV1248" s="57"/>
      <c r="DW1248" s="57"/>
      <c r="DX1248" s="57"/>
      <c r="DY1248" s="57"/>
      <c r="DZ1248" s="57"/>
      <c r="EA1248" s="57"/>
      <c r="EB1248" s="57"/>
      <c r="EC1248" s="57"/>
      <c r="ED1248" s="57"/>
      <c r="EE1248" s="57"/>
      <c r="EF1248" s="57"/>
      <c r="EG1248" s="57"/>
      <c r="EH1248" s="57"/>
      <c r="EI1248" s="57"/>
      <c r="EJ1248" s="57"/>
      <c r="EK1248" s="57"/>
      <c r="EL1248" s="57"/>
      <c r="EM1248" s="57"/>
      <c r="EN1248" s="57"/>
      <c r="EO1248" s="57"/>
      <c r="EP1248" s="57"/>
      <c r="EQ1248" s="57"/>
      <c r="ER1248" s="57"/>
      <c r="ES1248" s="57"/>
      <c r="ET1248" s="57"/>
      <c r="EU1248" s="57"/>
      <c r="EV1248" s="57"/>
      <c r="EW1248" s="57"/>
      <c r="EX1248" s="57"/>
      <c r="EY1248" s="57"/>
      <c r="EZ1248" s="57"/>
      <c r="FA1248" s="57"/>
      <c r="FB1248" s="57"/>
      <c r="FC1248" s="57"/>
      <c r="FD1248" s="57"/>
      <c r="FE1248" s="57"/>
      <c r="FF1248" s="57"/>
      <c r="FG1248" s="92"/>
      <c r="FH1248" s="92"/>
      <c r="FI1248" s="92"/>
      <c r="FJ1248" s="92"/>
      <c r="FK1248" s="92"/>
      <c r="FL1248" s="92"/>
      <c r="FM1248" s="92"/>
      <c r="FN1248" s="92"/>
      <c r="FO1248" s="92"/>
    </row>
    <row r="1249" s="58" customFormat="1" ht="15" spans="1:171">
      <c r="A1249" s="85">
        <v>2220303</v>
      </c>
      <c r="B1249" s="106" t="s">
        <v>1052</v>
      </c>
      <c r="C1249" s="87">
        <v>0</v>
      </c>
      <c r="D1249" s="87">
        <v>0</v>
      </c>
      <c r="E1249" s="88"/>
      <c r="F1249" s="57"/>
      <c r="G1249" s="57"/>
      <c r="H1249" s="57"/>
      <c r="I1249" s="57"/>
      <c r="J1249" s="57"/>
      <c r="K1249" s="57"/>
      <c r="L1249" s="57"/>
      <c r="M1249" s="57"/>
      <c r="N1249" s="57"/>
      <c r="O1249" s="57"/>
      <c r="P1249" s="57"/>
      <c r="Q1249" s="57"/>
      <c r="R1249" s="57"/>
      <c r="S1249" s="57"/>
      <c r="T1249" s="57"/>
      <c r="U1249" s="57"/>
      <c r="V1249" s="57"/>
      <c r="W1249" s="57"/>
      <c r="X1249" s="57"/>
      <c r="Y1249" s="57"/>
      <c r="Z1249" s="57"/>
      <c r="AA1249" s="57"/>
      <c r="AB1249" s="57"/>
      <c r="AC1249" s="57"/>
      <c r="AD1249" s="57"/>
      <c r="AE1249" s="57"/>
      <c r="AF1249" s="57"/>
      <c r="AG1249" s="57"/>
      <c r="AH1249" s="57"/>
      <c r="AI1249" s="57"/>
      <c r="AJ1249" s="57"/>
      <c r="AK1249" s="57"/>
      <c r="AL1249" s="57"/>
      <c r="AM1249" s="57"/>
      <c r="AN1249" s="57"/>
      <c r="AO1249" s="57"/>
      <c r="AP1249" s="57"/>
      <c r="AQ1249" s="57"/>
      <c r="AR1249" s="57"/>
      <c r="AS1249" s="57"/>
      <c r="AT1249" s="57"/>
      <c r="AU1249" s="57"/>
      <c r="AV1249" s="57"/>
      <c r="AW1249" s="57"/>
      <c r="AX1249" s="57"/>
      <c r="AY1249" s="57"/>
      <c r="AZ1249" s="57"/>
      <c r="BA1249" s="57"/>
      <c r="BB1249" s="57"/>
      <c r="BC1249" s="57"/>
      <c r="BD1249" s="57"/>
      <c r="BE1249" s="57"/>
      <c r="BF1249" s="57"/>
      <c r="BG1249" s="57"/>
      <c r="BH1249" s="57"/>
      <c r="BI1249" s="57"/>
      <c r="BJ1249" s="57"/>
      <c r="BK1249" s="57"/>
      <c r="BL1249" s="57"/>
      <c r="BM1249" s="57"/>
      <c r="BN1249" s="57"/>
      <c r="BO1249" s="57"/>
      <c r="BP1249" s="57"/>
      <c r="BQ1249" s="57"/>
      <c r="BR1249" s="57"/>
      <c r="BS1249" s="57"/>
      <c r="BT1249" s="57"/>
      <c r="BU1249" s="57"/>
      <c r="BV1249" s="57"/>
      <c r="BW1249" s="57"/>
      <c r="BX1249" s="57"/>
      <c r="BY1249" s="57"/>
      <c r="BZ1249" s="57"/>
      <c r="CA1249" s="57"/>
      <c r="CB1249" s="57"/>
      <c r="CC1249" s="57"/>
      <c r="CD1249" s="57"/>
      <c r="CE1249" s="57"/>
      <c r="CF1249" s="57"/>
      <c r="CG1249" s="57"/>
      <c r="CH1249" s="57"/>
      <c r="CI1249" s="57"/>
      <c r="CJ1249" s="57"/>
      <c r="CK1249" s="57"/>
      <c r="CL1249" s="57"/>
      <c r="CM1249" s="57"/>
      <c r="CN1249" s="57"/>
      <c r="CO1249" s="57"/>
      <c r="CP1249" s="57"/>
      <c r="CQ1249" s="57"/>
      <c r="CR1249" s="57"/>
      <c r="CS1249" s="57"/>
      <c r="CT1249" s="57"/>
      <c r="CU1249" s="57"/>
      <c r="CV1249" s="57"/>
      <c r="CW1249" s="57"/>
      <c r="CX1249" s="57"/>
      <c r="CY1249" s="57"/>
      <c r="CZ1249" s="57"/>
      <c r="DA1249" s="57"/>
      <c r="DB1249" s="57"/>
      <c r="DC1249" s="57"/>
      <c r="DD1249" s="57"/>
      <c r="DE1249" s="57"/>
      <c r="DF1249" s="57"/>
      <c r="DG1249" s="57"/>
      <c r="DH1249" s="57"/>
      <c r="DI1249" s="57"/>
      <c r="DJ1249" s="57"/>
      <c r="DK1249" s="57"/>
      <c r="DL1249" s="57"/>
      <c r="DM1249" s="57"/>
      <c r="DN1249" s="57"/>
      <c r="DO1249" s="57"/>
      <c r="DP1249" s="57"/>
      <c r="DQ1249" s="57"/>
      <c r="DR1249" s="57"/>
      <c r="DS1249" s="57"/>
      <c r="DT1249" s="57"/>
      <c r="DU1249" s="57"/>
      <c r="DV1249" s="57"/>
      <c r="DW1249" s="57"/>
      <c r="DX1249" s="57"/>
      <c r="DY1249" s="57"/>
      <c r="DZ1249" s="57"/>
      <c r="EA1249" s="57"/>
      <c r="EB1249" s="57"/>
      <c r="EC1249" s="57"/>
      <c r="ED1249" s="57"/>
      <c r="EE1249" s="57"/>
      <c r="EF1249" s="57"/>
      <c r="EG1249" s="57"/>
      <c r="EH1249" s="57"/>
      <c r="EI1249" s="57"/>
      <c r="EJ1249" s="57"/>
      <c r="EK1249" s="57"/>
      <c r="EL1249" s="57"/>
      <c r="EM1249" s="57"/>
      <c r="EN1249" s="57"/>
      <c r="EO1249" s="57"/>
      <c r="EP1249" s="57"/>
      <c r="EQ1249" s="57"/>
      <c r="ER1249" s="57"/>
      <c r="ES1249" s="57"/>
      <c r="ET1249" s="57"/>
      <c r="EU1249" s="57"/>
      <c r="EV1249" s="57"/>
      <c r="EW1249" s="57"/>
      <c r="EX1249" s="57"/>
      <c r="EY1249" s="57"/>
      <c r="EZ1249" s="57"/>
      <c r="FA1249" s="57"/>
      <c r="FB1249" s="57"/>
      <c r="FC1249" s="57"/>
      <c r="FD1249" s="57"/>
      <c r="FE1249" s="57"/>
      <c r="FF1249" s="57"/>
      <c r="FG1249" s="92"/>
      <c r="FH1249" s="92"/>
      <c r="FI1249" s="92"/>
      <c r="FJ1249" s="92"/>
      <c r="FK1249" s="92"/>
      <c r="FL1249" s="92"/>
      <c r="FM1249" s="92"/>
      <c r="FN1249" s="92"/>
      <c r="FO1249" s="92"/>
    </row>
    <row r="1250" s="58" customFormat="1" ht="15" spans="1:171">
      <c r="A1250" s="85">
        <v>2220304</v>
      </c>
      <c r="B1250" s="106" t="s">
        <v>1053</v>
      </c>
      <c r="C1250" s="87">
        <v>0</v>
      </c>
      <c r="D1250" s="87">
        <v>0</v>
      </c>
      <c r="E1250" s="88"/>
      <c r="F1250" s="57"/>
      <c r="G1250" s="57"/>
      <c r="H1250" s="57"/>
      <c r="I1250" s="57"/>
      <c r="J1250" s="57"/>
      <c r="K1250" s="57"/>
      <c r="L1250" s="57"/>
      <c r="M1250" s="57"/>
      <c r="N1250" s="57"/>
      <c r="O1250" s="57"/>
      <c r="P1250" s="57"/>
      <c r="Q1250" s="57"/>
      <c r="R1250" s="57"/>
      <c r="S1250" s="57"/>
      <c r="T1250" s="57"/>
      <c r="U1250" s="57"/>
      <c r="V1250" s="57"/>
      <c r="W1250" s="57"/>
      <c r="X1250" s="57"/>
      <c r="Y1250" s="57"/>
      <c r="Z1250" s="57"/>
      <c r="AA1250" s="57"/>
      <c r="AB1250" s="57"/>
      <c r="AC1250" s="57"/>
      <c r="AD1250" s="57"/>
      <c r="AE1250" s="57"/>
      <c r="AF1250" s="57"/>
      <c r="AG1250" s="57"/>
      <c r="AH1250" s="57"/>
      <c r="AI1250" s="57"/>
      <c r="AJ1250" s="57"/>
      <c r="AK1250" s="57"/>
      <c r="AL1250" s="57"/>
      <c r="AM1250" s="57"/>
      <c r="AN1250" s="57"/>
      <c r="AO1250" s="57"/>
      <c r="AP1250" s="57"/>
      <c r="AQ1250" s="57"/>
      <c r="AR1250" s="57"/>
      <c r="AS1250" s="57"/>
      <c r="AT1250" s="57"/>
      <c r="AU1250" s="57"/>
      <c r="AV1250" s="57"/>
      <c r="AW1250" s="57"/>
      <c r="AX1250" s="57"/>
      <c r="AY1250" s="57"/>
      <c r="AZ1250" s="57"/>
      <c r="BA1250" s="57"/>
      <c r="BB1250" s="57"/>
      <c r="BC1250" s="57"/>
      <c r="BD1250" s="57"/>
      <c r="BE1250" s="57"/>
      <c r="BF1250" s="57"/>
      <c r="BG1250" s="57"/>
      <c r="BH1250" s="57"/>
      <c r="BI1250" s="57"/>
      <c r="BJ1250" s="57"/>
      <c r="BK1250" s="57"/>
      <c r="BL1250" s="57"/>
      <c r="BM1250" s="57"/>
      <c r="BN1250" s="57"/>
      <c r="BO1250" s="57"/>
      <c r="BP1250" s="57"/>
      <c r="BQ1250" s="57"/>
      <c r="BR1250" s="57"/>
      <c r="BS1250" s="57"/>
      <c r="BT1250" s="57"/>
      <c r="BU1250" s="57"/>
      <c r="BV1250" s="57"/>
      <c r="BW1250" s="57"/>
      <c r="BX1250" s="57"/>
      <c r="BY1250" s="57"/>
      <c r="BZ1250" s="57"/>
      <c r="CA1250" s="57"/>
      <c r="CB1250" s="57"/>
      <c r="CC1250" s="57"/>
      <c r="CD1250" s="57"/>
      <c r="CE1250" s="57"/>
      <c r="CF1250" s="57"/>
      <c r="CG1250" s="57"/>
      <c r="CH1250" s="57"/>
      <c r="CI1250" s="57"/>
      <c r="CJ1250" s="57"/>
      <c r="CK1250" s="57"/>
      <c r="CL1250" s="57"/>
      <c r="CM1250" s="57"/>
      <c r="CN1250" s="57"/>
      <c r="CO1250" s="57"/>
      <c r="CP1250" s="57"/>
      <c r="CQ1250" s="57"/>
      <c r="CR1250" s="57"/>
      <c r="CS1250" s="57"/>
      <c r="CT1250" s="57"/>
      <c r="CU1250" s="57"/>
      <c r="CV1250" s="57"/>
      <c r="CW1250" s="57"/>
      <c r="CX1250" s="57"/>
      <c r="CY1250" s="57"/>
      <c r="CZ1250" s="57"/>
      <c r="DA1250" s="57"/>
      <c r="DB1250" s="57"/>
      <c r="DC1250" s="57"/>
      <c r="DD1250" s="57"/>
      <c r="DE1250" s="57"/>
      <c r="DF1250" s="57"/>
      <c r="DG1250" s="57"/>
      <c r="DH1250" s="57"/>
      <c r="DI1250" s="57"/>
      <c r="DJ1250" s="57"/>
      <c r="DK1250" s="57"/>
      <c r="DL1250" s="57"/>
      <c r="DM1250" s="57"/>
      <c r="DN1250" s="57"/>
      <c r="DO1250" s="57"/>
      <c r="DP1250" s="57"/>
      <c r="DQ1250" s="57"/>
      <c r="DR1250" s="57"/>
      <c r="DS1250" s="57"/>
      <c r="DT1250" s="57"/>
      <c r="DU1250" s="57"/>
      <c r="DV1250" s="57"/>
      <c r="DW1250" s="57"/>
      <c r="DX1250" s="57"/>
      <c r="DY1250" s="57"/>
      <c r="DZ1250" s="57"/>
      <c r="EA1250" s="57"/>
      <c r="EB1250" s="57"/>
      <c r="EC1250" s="57"/>
      <c r="ED1250" s="57"/>
      <c r="EE1250" s="57"/>
      <c r="EF1250" s="57"/>
      <c r="EG1250" s="57"/>
      <c r="EH1250" s="57"/>
      <c r="EI1250" s="57"/>
      <c r="EJ1250" s="57"/>
      <c r="EK1250" s="57"/>
      <c r="EL1250" s="57"/>
      <c r="EM1250" s="57"/>
      <c r="EN1250" s="57"/>
      <c r="EO1250" s="57"/>
      <c r="EP1250" s="57"/>
      <c r="EQ1250" s="57"/>
      <c r="ER1250" s="57"/>
      <c r="ES1250" s="57"/>
      <c r="ET1250" s="57"/>
      <c r="EU1250" s="57"/>
      <c r="EV1250" s="57"/>
      <c r="EW1250" s="57"/>
      <c r="EX1250" s="57"/>
      <c r="EY1250" s="57"/>
      <c r="EZ1250" s="57"/>
      <c r="FA1250" s="57"/>
      <c r="FB1250" s="57"/>
      <c r="FC1250" s="57"/>
      <c r="FD1250" s="57"/>
      <c r="FE1250" s="57"/>
      <c r="FF1250" s="57"/>
      <c r="FG1250" s="92"/>
      <c r="FH1250" s="92"/>
      <c r="FI1250" s="92"/>
      <c r="FJ1250" s="92"/>
      <c r="FK1250" s="92"/>
      <c r="FL1250" s="92"/>
      <c r="FM1250" s="92"/>
      <c r="FN1250" s="92"/>
      <c r="FO1250" s="92"/>
    </row>
    <row r="1251" s="58" customFormat="1" ht="15" spans="1:171">
      <c r="A1251" s="85">
        <v>2220305</v>
      </c>
      <c r="B1251" s="106" t="s">
        <v>1054</v>
      </c>
      <c r="C1251" s="87">
        <v>0</v>
      </c>
      <c r="D1251" s="87">
        <v>0</v>
      </c>
      <c r="E1251" s="88"/>
      <c r="F1251" s="57"/>
      <c r="G1251" s="57"/>
      <c r="H1251" s="57"/>
      <c r="I1251" s="57"/>
      <c r="J1251" s="57"/>
      <c r="K1251" s="57"/>
      <c r="L1251" s="57"/>
      <c r="M1251" s="57"/>
      <c r="N1251" s="57"/>
      <c r="O1251" s="57"/>
      <c r="P1251" s="57"/>
      <c r="Q1251" s="57"/>
      <c r="R1251" s="57"/>
      <c r="S1251" s="57"/>
      <c r="T1251" s="57"/>
      <c r="U1251" s="57"/>
      <c r="V1251" s="57"/>
      <c r="W1251" s="57"/>
      <c r="X1251" s="57"/>
      <c r="Y1251" s="57"/>
      <c r="Z1251" s="57"/>
      <c r="AA1251" s="57"/>
      <c r="AB1251" s="57"/>
      <c r="AC1251" s="57"/>
      <c r="AD1251" s="57"/>
      <c r="AE1251" s="57"/>
      <c r="AF1251" s="57"/>
      <c r="AG1251" s="57"/>
      <c r="AH1251" s="57"/>
      <c r="AI1251" s="57"/>
      <c r="AJ1251" s="57"/>
      <c r="AK1251" s="57"/>
      <c r="AL1251" s="57"/>
      <c r="AM1251" s="57"/>
      <c r="AN1251" s="57"/>
      <c r="AO1251" s="57"/>
      <c r="AP1251" s="57"/>
      <c r="AQ1251" s="57"/>
      <c r="AR1251" s="57"/>
      <c r="AS1251" s="57"/>
      <c r="AT1251" s="57"/>
      <c r="AU1251" s="57"/>
      <c r="AV1251" s="57"/>
      <c r="AW1251" s="57"/>
      <c r="AX1251" s="57"/>
      <c r="AY1251" s="57"/>
      <c r="AZ1251" s="57"/>
      <c r="BA1251" s="57"/>
      <c r="BB1251" s="57"/>
      <c r="BC1251" s="57"/>
      <c r="BD1251" s="57"/>
      <c r="BE1251" s="57"/>
      <c r="BF1251" s="57"/>
      <c r="BG1251" s="57"/>
      <c r="BH1251" s="57"/>
      <c r="BI1251" s="57"/>
      <c r="BJ1251" s="57"/>
      <c r="BK1251" s="57"/>
      <c r="BL1251" s="57"/>
      <c r="BM1251" s="57"/>
      <c r="BN1251" s="57"/>
      <c r="BO1251" s="57"/>
      <c r="BP1251" s="57"/>
      <c r="BQ1251" s="57"/>
      <c r="BR1251" s="57"/>
      <c r="BS1251" s="57"/>
      <c r="BT1251" s="57"/>
      <c r="BU1251" s="57"/>
      <c r="BV1251" s="57"/>
      <c r="BW1251" s="57"/>
      <c r="BX1251" s="57"/>
      <c r="BY1251" s="57"/>
      <c r="BZ1251" s="57"/>
      <c r="CA1251" s="57"/>
      <c r="CB1251" s="57"/>
      <c r="CC1251" s="57"/>
      <c r="CD1251" s="57"/>
      <c r="CE1251" s="57"/>
      <c r="CF1251" s="57"/>
      <c r="CG1251" s="57"/>
      <c r="CH1251" s="57"/>
      <c r="CI1251" s="57"/>
      <c r="CJ1251" s="57"/>
      <c r="CK1251" s="57"/>
      <c r="CL1251" s="57"/>
      <c r="CM1251" s="57"/>
      <c r="CN1251" s="57"/>
      <c r="CO1251" s="57"/>
      <c r="CP1251" s="57"/>
      <c r="CQ1251" s="57"/>
      <c r="CR1251" s="57"/>
      <c r="CS1251" s="57"/>
      <c r="CT1251" s="57"/>
      <c r="CU1251" s="57"/>
      <c r="CV1251" s="57"/>
      <c r="CW1251" s="57"/>
      <c r="CX1251" s="57"/>
      <c r="CY1251" s="57"/>
      <c r="CZ1251" s="57"/>
      <c r="DA1251" s="57"/>
      <c r="DB1251" s="57"/>
      <c r="DC1251" s="57"/>
      <c r="DD1251" s="57"/>
      <c r="DE1251" s="57"/>
      <c r="DF1251" s="57"/>
      <c r="DG1251" s="57"/>
      <c r="DH1251" s="57"/>
      <c r="DI1251" s="57"/>
      <c r="DJ1251" s="57"/>
      <c r="DK1251" s="57"/>
      <c r="DL1251" s="57"/>
      <c r="DM1251" s="57"/>
      <c r="DN1251" s="57"/>
      <c r="DO1251" s="57"/>
      <c r="DP1251" s="57"/>
      <c r="DQ1251" s="57"/>
      <c r="DR1251" s="57"/>
      <c r="DS1251" s="57"/>
      <c r="DT1251" s="57"/>
      <c r="DU1251" s="57"/>
      <c r="DV1251" s="57"/>
      <c r="DW1251" s="57"/>
      <c r="DX1251" s="57"/>
      <c r="DY1251" s="57"/>
      <c r="DZ1251" s="57"/>
      <c r="EA1251" s="57"/>
      <c r="EB1251" s="57"/>
      <c r="EC1251" s="57"/>
      <c r="ED1251" s="57"/>
      <c r="EE1251" s="57"/>
      <c r="EF1251" s="57"/>
      <c r="EG1251" s="57"/>
      <c r="EH1251" s="57"/>
      <c r="EI1251" s="57"/>
      <c r="EJ1251" s="57"/>
      <c r="EK1251" s="57"/>
      <c r="EL1251" s="57"/>
      <c r="EM1251" s="57"/>
      <c r="EN1251" s="57"/>
      <c r="EO1251" s="57"/>
      <c r="EP1251" s="57"/>
      <c r="EQ1251" s="57"/>
      <c r="ER1251" s="57"/>
      <c r="ES1251" s="57"/>
      <c r="ET1251" s="57"/>
      <c r="EU1251" s="57"/>
      <c r="EV1251" s="57"/>
      <c r="EW1251" s="57"/>
      <c r="EX1251" s="57"/>
      <c r="EY1251" s="57"/>
      <c r="EZ1251" s="57"/>
      <c r="FA1251" s="57"/>
      <c r="FB1251" s="57"/>
      <c r="FC1251" s="57"/>
      <c r="FD1251" s="57"/>
      <c r="FE1251" s="57"/>
      <c r="FF1251" s="57"/>
      <c r="FG1251" s="92"/>
      <c r="FH1251" s="92"/>
      <c r="FI1251" s="92"/>
      <c r="FJ1251" s="92"/>
      <c r="FK1251" s="92"/>
      <c r="FL1251" s="92"/>
      <c r="FM1251" s="92"/>
      <c r="FN1251" s="92"/>
      <c r="FO1251" s="92"/>
    </row>
    <row r="1252" s="58" customFormat="1" ht="15" spans="1:171">
      <c r="A1252" s="85">
        <v>2220306</v>
      </c>
      <c r="B1252" s="106" t="s">
        <v>1055</v>
      </c>
      <c r="C1252" s="87">
        <v>0</v>
      </c>
      <c r="D1252" s="87">
        <v>0</v>
      </c>
      <c r="E1252" s="88"/>
      <c r="F1252" s="57"/>
      <c r="G1252" s="57"/>
      <c r="H1252" s="57"/>
      <c r="I1252" s="57"/>
      <c r="J1252" s="57"/>
      <c r="K1252" s="57"/>
      <c r="L1252" s="57"/>
      <c r="M1252" s="57"/>
      <c r="N1252" s="57"/>
      <c r="O1252" s="57"/>
      <c r="P1252" s="57"/>
      <c r="Q1252" s="57"/>
      <c r="R1252" s="57"/>
      <c r="S1252" s="57"/>
      <c r="T1252" s="57"/>
      <c r="U1252" s="57"/>
      <c r="V1252" s="57"/>
      <c r="W1252" s="57"/>
      <c r="X1252" s="57"/>
      <c r="Y1252" s="57"/>
      <c r="Z1252" s="57"/>
      <c r="AA1252" s="57"/>
      <c r="AB1252" s="57"/>
      <c r="AC1252" s="57"/>
      <c r="AD1252" s="57"/>
      <c r="AE1252" s="57"/>
      <c r="AF1252" s="57"/>
      <c r="AG1252" s="57"/>
      <c r="AH1252" s="57"/>
      <c r="AI1252" s="57"/>
      <c r="AJ1252" s="57"/>
      <c r="AK1252" s="57"/>
      <c r="AL1252" s="57"/>
      <c r="AM1252" s="57"/>
      <c r="AN1252" s="57"/>
      <c r="AO1252" s="57"/>
      <c r="AP1252" s="57"/>
      <c r="AQ1252" s="57"/>
      <c r="AR1252" s="57"/>
      <c r="AS1252" s="57"/>
      <c r="AT1252" s="57"/>
      <c r="AU1252" s="57"/>
      <c r="AV1252" s="57"/>
      <c r="AW1252" s="57"/>
      <c r="AX1252" s="57"/>
      <c r="AY1252" s="57"/>
      <c r="AZ1252" s="57"/>
      <c r="BA1252" s="57"/>
      <c r="BB1252" s="57"/>
      <c r="BC1252" s="57"/>
      <c r="BD1252" s="57"/>
      <c r="BE1252" s="57"/>
      <c r="BF1252" s="57"/>
      <c r="BG1252" s="57"/>
      <c r="BH1252" s="57"/>
      <c r="BI1252" s="57"/>
      <c r="BJ1252" s="57"/>
      <c r="BK1252" s="57"/>
      <c r="BL1252" s="57"/>
      <c r="BM1252" s="57"/>
      <c r="BN1252" s="57"/>
      <c r="BO1252" s="57"/>
      <c r="BP1252" s="57"/>
      <c r="BQ1252" s="57"/>
      <c r="BR1252" s="57"/>
      <c r="BS1252" s="57"/>
      <c r="BT1252" s="57"/>
      <c r="BU1252" s="57"/>
      <c r="BV1252" s="57"/>
      <c r="BW1252" s="57"/>
      <c r="BX1252" s="57"/>
      <c r="BY1252" s="57"/>
      <c r="BZ1252" s="57"/>
      <c r="CA1252" s="57"/>
      <c r="CB1252" s="57"/>
      <c r="CC1252" s="57"/>
      <c r="CD1252" s="57"/>
      <c r="CE1252" s="57"/>
      <c r="CF1252" s="57"/>
      <c r="CG1252" s="57"/>
      <c r="CH1252" s="57"/>
      <c r="CI1252" s="57"/>
      <c r="CJ1252" s="57"/>
      <c r="CK1252" s="57"/>
      <c r="CL1252" s="57"/>
      <c r="CM1252" s="57"/>
      <c r="CN1252" s="57"/>
      <c r="CO1252" s="57"/>
      <c r="CP1252" s="57"/>
      <c r="CQ1252" s="57"/>
      <c r="CR1252" s="57"/>
      <c r="CS1252" s="57"/>
      <c r="CT1252" s="57"/>
      <c r="CU1252" s="57"/>
      <c r="CV1252" s="57"/>
      <c r="CW1252" s="57"/>
      <c r="CX1252" s="57"/>
      <c r="CY1252" s="57"/>
      <c r="CZ1252" s="57"/>
      <c r="DA1252" s="57"/>
      <c r="DB1252" s="57"/>
      <c r="DC1252" s="57"/>
      <c r="DD1252" s="57"/>
      <c r="DE1252" s="57"/>
      <c r="DF1252" s="57"/>
      <c r="DG1252" s="57"/>
      <c r="DH1252" s="57"/>
      <c r="DI1252" s="57"/>
      <c r="DJ1252" s="57"/>
      <c r="DK1252" s="57"/>
      <c r="DL1252" s="57"/>
      <c r="DM1252" s="57"/>
      <c r="DN1252" s="57"/>
      <c r="DO1252" s="57"/>
      <c r="DP1252" s="57"/>
      <c r="DQ1252" s="57"/>
      <c r="DR1252" s="57"/>
      <c r="DS1252" s="57"/>
      <c r="DT1252" s="57"/>
      <c r="DU1252" s="57"/>
      <c r="DV1252" s="57"/>
      <c r="DW1252" s="57"/>
      <c r="DX1252" s="57"/>
      <c r="DY1252" s="57"/>
      <c r="DZ1252" s="57"/>
      <c r="EA1252" s="57"/>
      <c r="EB1252" s="57"/>
      <c r="EC1252" s="57"/>
      <c r="ED1252" s="57"/>
      <c r="EE1252" s="57"/>
      <c r="EF1252" s="57"/>
      <c r="EG1252" s="57"/>
      <c r="EH1252" s="57"/>
      <c r="EI1252" s="57"/>
      <c r="EJ1252" s="57"/>
      <c r="EK1252" s="57"/>
      <c r="EL1252" s="57"/>
      <c r="EM1252" s="57"/>
      <c r="EN1252" s="57"/>
      <c r="EO1252" s="57"/>
      <c r="EP1252" s="57"/>
      <c r="EQ1252" s="57"/>
      <c r="ER1252" s="57"/>
      <c r="ES1252" s="57"/>
      <c r="ET1252" s="57"/>
      <c r="EU1252" s="57"/>
      <c r="EV1252" s="57"/>
      <c r="EW1252" s="57"/>
      <c r="EX1252" s="57"/>
      <c r="EY1252" s="57"/>
      <c r="EZ1252" s="57"/>
      <c r="FA1252" s="57"/>
      <c r="FB1252" s="57"/>
      <c r="FC1252" s="57"/>
      <c r="FD1252" s="57"/>
      <c r="FE1252" s="57"/>
      <c r="FF1252" s="57"/>
      <c r="FG1252" s="92"/>
      <c r="FH1252" s="92"/>
      <c r="FI1252" s="92"/>
      <c r="FJ1252" s="92"/>
      <c r="FK1252" s="92"/>
      <c r="FL1252" s="92"/>
      <c r="FM1252" s="92"/>
      <c r="FN1252" s="92"/>
      <c r="FO1252" s="92"/>
    </row>
    <row r="1253" s="58" customFormat="1" ht="15" spans="1:171">
      <c r="A1253" s="85">
        <v>2220399</v>
      </c>
      <c r="B1253" s="106" t="s">
        <v>1056</v>
      </c>
      <c r="C1253" s="87">
        <v>0</v>
      </c>
      <c r="D1253" s="87">
        <v>0</v>
      </c>
      <c r="E1253" s="88"/>
      <c r="F1253" s="57"/>
      <c r="G1253" s="57"/>
      <c r="H1253" s="57"/>
      <c r="I1253" s="57"/>
      <c r="J1253" s="57"/>
      <c r="K1253" s="57"/>
      <c r="L1253" s="57"/>
      <c r="M1253" s="57"/>
      <c r="N1253" s="57"/>
      <c r="O1253" s="57"/>
      <c r="P1253" s="57"/>
      <c r="Q1253" s="57"/>
      <c r="R1253" s="57"/>
      <c r="S1253" s="57"/>
      <c r="T1253" s="57"/>
      <c r="U1253" s="57"/>
      <c r="V1253" s="57"/>
      <c r="W1253" s="57"/>
      <c r="X1253" s="57"/>
      <c r="Y1253" s="57"/>
      <c r="Z1253" s="57"/>
      <c r="AA1253" s="57"/>
      <c r="AB1253" s="57"/>
      <c r="AC1253" s="57"/>
      <c r="AD1253" s="57"/>
      <c r="AE1253" s="57"/>
      <c r="AF1253" s="57"/>
      <c r="AG1253" s="57"/>
      <c r="AH1253" s="57"/>
      <c r="AI1253" s="57"/>
      <c r="AJ1253" s="57"/>
      <c r="AK1253" s="57"/>
      <c r="AL1253" s="57"/>
      <c r="AM1253" s="57"/>
      <c r="AN1253" s="57"/>
      <c r="AO1253" s="57"/>
      <c r="AP1253" s="57"/>
      <c r="AQ1253" s="57"/>
      <c r="AR1253" s="57"/>
      <c r="AS1253" s="57"/>
      <c r="AT1253" s="57"/>
      <c r="AU1253" s="57"/>
      <c r="AV1253" s="57"/>
      <c r="AW1253" s="57"/>
      <c r="AX1253" s="57"/>
      <c r="AY1253" s="57"/>
      <c r="AZ1253" s="57"/>
      <c r="BA1253" s="57"/>
      <c r="BB1253" s="57"/>
      <c r="BC1253" s="57"/>
      <c r="BD1253" s="57"/>
      <c r="BE1253" s="57"/>
      <c r="BF1253" s="57"/>
      <c r="BG1253" s="57"/>
      <c r="BH1253" s="57"/>
      <c r="BI1253" s="57"/>
      <c r="BJ1253" s="57"/>
      <c r="BK1253" s="57"/>
      <c r="BL1253" s="57"/>
      <c r="BM1253" s="57"/>
      <c r="BN1253" s="57"/>
      <c r="BO1253" s="57"/>
      <c r="BP1253" s="57"/>
      <c r="BQ1253" s="57"/>
      <c r="BR1253" s="57"/>
      <c r="BS1253" s="57"/>
      <c r="BT1253" s="57"/>
      <c r="BU1253" s="57"/>
      <c r="BV1253" s="57"/>
      <c r="BW1253" s="57"/>
      <c r="BX1253" s="57"/>
      <c r="BY1253" s="57"/>
      <c r="BZ1253" s="57"/>
      <c r="CA1253" s="57"/>
      <c r="CB1253" s="57"/>
      <c r="CC1253" s="57"/>
      <c r="CD1253" s="57"/>
      <c r="CE1253" s="57"/>
      <c r="CF1253" s="57"/>
      <c r="CG1253" s="57"/>
      <c r="CH1253" s="57"/>
      <c r="CI1253" s="57"/>
      <c r="CJ1253" s="57"/>
      <c r="CK1253" s="57"/>
      <c r="CL1253" s="57"/>
      <c r="CM1253" s="57"/>
      <c r="CN1253" s="57"/>
      <c r="CO1253" s="57"/>
      <c r="CP1253" s="57"/>
      <c r="CQ1253" s="57"/>
      <c r="CR1253" s="57"/>
      <c r="CS1253" s="57"/>
      <c r="CT1253" s="57"/>
      <c r="CU1253" s="57"/>
      <c r="CV1253" s="57"/>
      <c r="CW1253" s="57"/>
      <c r="CX1253" s="57"/>
      <c r="CY1253" s="57"/>
      <c r="CZ1253" s="57"/>
      <c r="DA1253" s="57"/>
      <c r="DB1253" s="57"/>
      <c r="DC1253" s="57"/>
      <c r="DD1253" s="57"/>
      <c r="DE1253" s="57"/>
      <c r="DF1253" s="57"/>
      <c r="DG1253" s="57"/>
      <c r="DH1253" s="57"/>
      <c r="DI1253" s="57"/>
      <c r="DJ1253" s="57"/>
      <c r="DK1253" s="57"/>
      <c r="DL1253" s="57"/>
      <c r="DM1253" s="57"/>
      <c r="DN1253" s="57"/>
      <c r="DO1253" s="57"/>
      <c r="DP1253" s="57"/>
      <c r="DQ1253" s="57"/>
      <c r="DR1253" s="57"/>
      <c r="DS1253" s="57"/>
      <c r="DT1253" s="57"/>
      <c r="DU1253" s="57"/>
      <c r="DV1253" s="57"/>
      <c r="DW1253" s="57"/>
      <c r="DX1253" s="57"/>
      <c r="DY1253" s="57"/>
      <c r="DZ1253" s="57"/>
      <c r="EA1253" s="57"/>
      <c r="EB1253" s="57"/>
      <c r="EC1253" s="57"/>
      <c r="ED1253" s="57"/>
      <c r="EE1253" s="57"/>
      <c r="EF1253" s="57"/>
      <c r="EG1253" s="57"/>
      <c r="EH1253" s="57"/>
      <c r="EI1253" s="57"/>
      <c r="EJ1253" s="57"/>
      <c r="EK1253" s="57"/>
      <c r="EL1253" s="57"/>
      <c r="EM1253" s="57"/>
      <c r="EN1253" s="57"/>
      <c r="EO1253" s="57"/>
      <c r="EP1253" s="57"/>
      <c r="EQ1253" s="57"/>
      <c r="ER1253" s="57"/>
      <c r="ES1253" s="57"/>
      <c r="ET1253" s="57"/>
      <c r="EU1253" s="57"/>
      <c r="EV1253" s="57"/>
      <c r="EW1253" s="57"/>
      <c r="EX1253" s="57"/>
      <c r="EY1253" s="57"/>
      <c r="EZ1253" s="57"/>
      <c r="FA1253" s="57"/>
      <c r="FB1253" s="57"/>
      <c r="FC1253" s="57"/>
      <c r="FD1253" s="57"/>
      <c r="FE1253" s="57"/>
      <c r="FF1253" s="57"/>
      <c r="FG1253" s="92"/>
      <c r="FH1253" s="92"/>
      <c r="FI1253" s="92"/>
      <c r="FJ1253" s="92"/>
      <c r="FK1253" s="92"/>
      <c r="FL1253" s="92"/>
      <c r="FM1253" s="92"/>
      <c r="FN1253" s="92"/>
      <c r="FO1253" s="92"/>
    </row>
    <row r="1254" s="58" customFormat="1" ht="15" spans="1:171">
      <c r="A1254" s="81">
        <v>22204</v>
      </c>
      <c r="B1254" s="82" t="s">
        <v>1057</v>
      </c>
      <c r="C1254" s="83">
        <f>SUM(C1255:C1259)</f>
        <v>0</v>
      </c>
      <c r="D1254" s="83">
        <f>SUM(D1255:D1259)</f>
        <v>0</v>
      </c>
      <c r="E1254" s="84"/>
      <c r="F1254" s="57"/>
      <c r="G1254" s="57"/>
      <c r="H1254" s="57"/>
      <c r="I1254" s="57"/>
      <c r="J1254" s="57"/>
      <c r="K1254" s="57"/>
      <c r="L1254" s="57"/>
      <c r="M1254" s="57"/>
      <c r="N1254" s="57"/>
      <c r="O1254" s="57"/>
      <c r="P1254" s="57"/>
      <c r="Q1254" s="57"/>
      <c r="R1254" s="57"/>
      <c r="S1254" s="57"/>
      <c r="T1254" s="57"/>
      <c r="U1254" s="57"/>
      <c r="V1254" s="57"/>
      <c r="W1254" s="57"/>
      <c r="X1254" s="57"/>
      <c r="Y1254" s="57"/>
      <c r="Z1254" s="57"/>
      <c r="AA1254" s="57"/>
      <c r="AB1254" s="57"/>
      <c r="AC1254" s="57"/>
      <c r="AD1254" s="57"/>
      <c r="AE1254" s="57"/>
      <c r="AF1254" s="57"/>
      <c r="AG1254" s="57"/>
      <c r="AH1254" s="57"/>
      <c r="AI1254" s="57"/>
      <c r="AJ1254" s="57"/>
      <c r="AK1254" s="57"/>
      <c r="AL1254" s="57"/>
      <c r="AM1254" s="57"/>
      <c r="AN1254" s="57"/>
      <c r="AO1254" s="57"/>
      <c r="AP1254" s="57"/>
      <c r="AQ1254" s="57"/>
      <c r="AR1254" s="57"/>
      <c r="AS1254" s="57"/>
      <c r="AT1254" s="57"/>
      <c r="AU1254" s="57"/>
      <c r="AV1254" s="57"/>
      <c r="AW1254" s="57"/>
      <c r="AX1254" s="57"/>
      <c r="AY1254" s="57"/>
      <c r="AZ1254" s="57"/>
      <c r="BA1254" s="57"/>
      <c r="BB1254" s="57"/>
      <c r="BC1254" s="57"/>
      <c r="BD1254" s="57"/>
      <c r="BE1254" s="57"/>
      <c r="BF1254" s="57"/>
      <c r="BG1254" s="57"/>
      <c r="BH1254" s="57"/>
      <c r="BI1254" s="57"/>
      <c r="BJ1254" s="57"/>
      <c r="BK1254" s="57"/>
      <c r="BL1254" s="57"/>
      <c r="BM1254" s="57"/>
      <c r="BN1254" s="57"/>
      <c r="BO1254" s="57"/>
      <c r="BP1254" s="57"/>
      <c r="BQ1254" s="57"/>
      <c r="BR1254" s="57"/>
      <c r="BS1254" s="57"/>
      <c r="BT1254" s="57"/>
      <c r="BU1254" s="57"/>
      <c r="BV1254" s="57"/>
      <c r="BW1254" s="57"/>
      <c r="BX1254" s="57"/>
      <c r="BY1254" s="57"/>
      <c r="BZ1254" s="57"/>
      <c r="CA1254" s="57"/>
      <c r="CB1254" s="57"/>
      <c r="CC1254" s="57"/>
      <c r="CD1254" s="57"/>
      <c r="CE1254" s="57"/>
      <c r="CF1254" s="57"/>
      <c r="CG1254" s="57"/>
      <c r="CH1254" s="57"/>
      <c r="CI1254" s="57"/>
      <c r="CJ1254" s="57"/>
      <c r="CK1254" s="57"/>
      <c r="CL1254" s="57"/>
      <c r="CM1254" s="57"/>
      <c r="CN1254" s="57"/>
      <c r="CO1254" s="57"/>
      <c r="CP1254" s="57"/>
      <c r="CQ1254" s="57"/>
      <c r="CR1254" s="57"/>
      <c r="CS1254" s="57"/>
      <c r="CT1254" s="57"/>
      <c r="CU1254" s="57"/>
      <c r="CV1254" s="57"/>
      <c r="CW1254" s="57"/>
      <c r="CX1254" s="57"/>
      <c r="CY1254" s="57"/>
      <c r="CZ1254" s="57"/>
      <c r="DA1254" s="57"/>
      <c r="DB1254" s="57"/>
      <c r="DC1254" s="57"/>
      <c r="DD1254" s="57"/>
      <c r="DE1254" s="57"/>
      <c r="DF1254" s="57"/>
      <c r="DG1254" s="57"/>
      <c r="DH1254" s="57"/>
      <c r="DI1254" s="57"/>
      <c r="DJ1254" s="57"/>
      <c r="DK1254" s="57"/>
      <c r="DL1254" s="57"/>
      <c r="DM1254" s="57"/>
      <c r="DN1254" s="57"/>
      <c r="DO1254" s="57"/>
      <c r="DP1254" s="57"/>
      <c r="DQ1254" s="57"/>
      <c r="DR1254" s="57"/>
      <c r="DS1254" s="57"/>
      <c r="DT1254" s="57"/>
      <c r="DU1254" s="57"/>
      <c r="DV1254" s="57"/>
      <c r="DW1254" s="57"/>
      <c r="DX1254" s="57"/>
      <c r="DY1254" s="57"/>
      <c r="DZ1254" s="57"/>
      <c r="EA1254" s="57"/>
      <c r="EB1254" s="57"/>
      <c r="EC1254" s="57"/>
      <c r="ED1254" s="57"/>
      <c r="EE1254" s="57"/>
      <c r="EF1254" s="57"/>
      <c r="EG1254" s="57"/>
      <c r="EH1254" s="57"/>
      <c r="EI1254" s="57"/>
      <c r="EJ1254" s="57"/>
      <c r="EK1254" s="57"/>
      <c r="EL1254" s="57"/>
      <c r="EM1254" s="57"/>
      <c r="EN1254" s="57"/>
      <c r="EO1254" s="57"/>
      <c r="EP1254" s="57"/>
      <c r="EQ1254" s="57"/>
      <c r="ER1254" s="57"/>
      <c r="ES1254" s="57"/>
      <c r="ET1254" s="57"/>
      <c r="EU1254" s="57"/>
      <c r="EV1254" s="57"/>
      <c r="EW1254" s="57"/>
      <c r="EX1254" s="57"/>
      <c r="EY1254" s="57"/>
      <c r="EZ1254" s="57"/>
      <c r="FA1254" s="57"/>
      <c r="FB1254" s="57"/>
      <c r="FC1254" s="57"/>
      <c r="FD1254" s="57"/>
      <c r="FE1254" s="57"/>
      <c r="FF1254" s="57"/>
      <c r="FG1254" s="92"/>
      <c r="FH1254" s="92"/>
      <c r="FI1254" s="92"/>
      <c r="FJ1254" s="92"/>
      <c r="FK1254" s="92"/>
      <c r="FL1254" s="92"/>
      <c r="FM1254" s="92"/>
      <c r="FN1254" s="92"/>
      <c r="FO1254" s="92"/>
    </row>
    <row r="1255" s="58" customFormat="1" ht="15" spans="1:171">
      <c r="A1255" s="85">
        <v>2220401</v>
      </c>
      <c r="B1255" s="106" t="s">
        <v>1058</v>
      </c>
      <c r="C1255" s="87">
        <v>0</v>
      </c>
      <c r="D1255" s="87">
        <v>0</v>
      </c>
      <c r="E1255" s="88"/>
      <c r="F1255" s="57"/>
      <c r="G1255" s="57"/>
      <c r="H1255" s="57"/>
      <c r="I1255" s="57"/>
      <c r="J1255" s="57"/>
      <c r="K1255" s="57"/>
      <c r="L1255" s="57"/>
      <c r="M1255" s="57"/>
      <c r="N1255" s="57"/>
      <c r="O1255" s="57"/>
      <c r="P1255" s="57"/>
      <c r="Q1255" s="57"/>
      <c r="R1255" s="57"/>
      <c r="S1255" s="57"/>
      <c r="T1255" s="57"/>
      <c r="U1255" s="57"/>
      <c r="V1255" s="57"/>
      <c r="W1255" s="57"/>
      <c r="X1255" s="57"/>
      <c r="Y1255" s="57"/>
      <c r="Z1255" s="57"/>
      <c r="AA1255" s="57"/>
      <c r="AB1255" s="57"/>
      <c r="AC1255" s="57"/>
      <c r="AD1255" s="57"/>
      <c r="AE1255" s="57"/>
      <c r="AF1255" s="57"/>
      <c r="AG1255" s="57"/>
      <c r="AH1255" s="57"/>
      <c r="AI1255" s="57"/>
      <c r="AJ1255" s="57"/>
      <c r="AK1255" s="57"/>
      <c r="AL1255" s="57"/>
      <c r="AM1255" s="57"/>
      <c r="AN1255" s="57"/>
      <c r="AO1255" s="57"/>
      <c r="AP1255" s="57"/>
      <c r="AQ1255" s="57"/>
      <c r="AR1255" s="57"/>
      <c r="AS1255" s="57"/>
      <c r="AT1255" s="57"/>
      <c r="AU1255" s="57"/>
      <c r="AV1255" s="57"/>
      <c r="AW1255" s="57"/>
      <c r="AX1255" s="57"/>
      <c r="AY1255" s="57"/>
      <c r="AZ1255" s="57"/>
      <c r="BA1255" s="57"/>
      <c r="BB1255" s="57"/>
      <c r="BC1255" s="57"/>
      <c r="BD1255" s="57"/>
      <c r="BE1255" s="57"/>
      <c r="BF1255" s="57"/>
      <c r="BG1255" s="57"/>
      <c r="BH1255" s="57"/>
      <c r="BI1255" s="57"/>
      <c r="BJ1255" s="57"/>
      <c r="BK1255" s="57"/>
      <c r="BL1255" s="57"/>
      <c r="BM1255" s="57"/>
      <c r="BN1255" s="57"/>
      <c r="BO1255" s="57"/>
      <c r="BP1255" s="57"/>
      <c r="BQ1255" s="57"/>
      <c r="BR1255" s="57"/>
      <c r="BS1255" s="57"/>
      <c r="BT1255" s="57"/>
      <c r="BU1255" s="57"/>
      <c r="BV1255" s="57"/>
      <c r="BW1255" s="57"/>
      <c r="BX1255" s="57"/>
      <c r="BY1255" s="57"/>
      <c r="BZ1255" s="57"/>
      <c r="CA1255" s="57"/>
      <c r="CB1255" s="57"/>
      <c r="CC1255" s="57"/>
      <c r="CD1255" s="57"/>
      <c r="CE1255" s="57"/>
      <c r="CF1255" s="57"/>
      <c r="CG1255" s="57"/>
      <c r="CH1255" s="57"/>
      <c r="CI1255" s="57"/>
      <c r="CJ1255" s="57"/>
      <c r="CK1255" s="57"/>
      <c r="CL1255" s="57"/>
      <c r="CM1255" s="57"/>
      <c r="CN1255" s="57"/>
      <c r="CO1255" s="57"/>
      <c r="CP1255" s="57"/>
      <c r="CQ1255" s="57"/>
      <c r="CR1255" s="57"/>
      <c r="CS1255" s="57"/>
      <c r="CT1255" s="57"/>
      <c r="CU1255" s="57"/>
      <c r="CV1255" s="57"/>
      <c r="CW1255" s="57"/>
      <c r="CX1255" s="57"/>
      <c r="CY1255" s="57"/>
      <c r="CZ1255" s="57"/>
      <c r="DA1255" s="57"/>
      <c r="DB1255" s="57"/>
      <c r="DC1255" s="57"/>
      <c r="DD1255" s="57"/>
      <c r="DE1255" s="57"/>
      <c r="DF1255" s="57"/>
      <c r="DG1255" s="57"/>
      <c r="DH1255" s="57"/>
      <c r="DI1255" s="57"/>
      <c r="DJ1255" s="57"/>
      <c r="DK1255" s="57"/>
      <c r="DL1255" s="57"/>
      <c r="DM1255" s="57"/>
      <c r="DN1255" s="57"/>
      <c r="DO1255" s="57"/>
      <c r="DP1255" s="57"/>
      <c r="DQ1255" s="57"/>
      <c r="DR1255" s="57"/>
      <c r="DS1255" s="57"/>
      <c r="DT1255" s="57"/>
      <c r="DU1255" s="57"/>
      <c r="DV1255" s="57"/>
      <c r="DW1255" s="57"/>
      <c r="DX1255" s="57"/>
      <c r="DY1255" s="57"/>
      <c r="DZ1255" s="57"/>
      <c r="EA1255" s="57"/>
      <c r="EB1255" s="57"/>
      <c r="EC1255" s="57"/>
      <c r="ED1255" s="57"/>
      <c r="EE1255" s="57"/>
      <c r="EF1255" s="57"/>
      <c r="EG1255" s="57"/>
      <c r="EH1255" s="57"/>
      <c r="EI1255" s="57"/>
      <c r="EJ1255" s="57"/>
      <c r="EK1255" s="57"/>
      <c r="EL1255" s="57"/>
      <c r="EM1255" s="57"/>
      <c r="EN1255" s="57"/>
      <c r="EO1255" s="57"/>
      <c r="EP1255" s="57"/>
      <c r="EQ1255" s="57"/>
      <c r="ER1255" s="57"/>
      <c r="ES1255" s="57"/>
      <c r="ET1255" s="57"/>
      <c r="EU1255" s="57"/>
      <c r="EV1255" s="57"/>
      <c r="EW1255" s="57"/>
      <c r="EX1255" s="57"/>
      <c r="EY1255" s="57"/>
      <c r="EZ1255" s="57"/>
      <c r="FA1255" s="57"/>
      <c r="FB1255" s="57"/>
      <c r="FC1255" s="57"/>
      <c r="FD1255" s="57"/>
      <c r="FE1255" s="57"/>
      <c r="FF1255" s="57"/>
      <c r="FG1255" s="92"/>
      <c r="FH1255" s="92"/>
      <c r="FI1255" s="92"/>
      <c r="FJ1255" s="92"/>
      <c r="FK1255" s="92"/>
      <c r="FL1255" s="92"/>
      <c r="FM1255" s="92"/>
      <c r="FN1255" s="92"/>
      <c r="FO1255" s="92"/>
    </row>
    <row r="1256" s="58" customFormat="1" ht="15" spans="1:171">
      <c r="A1256" s="85">
        <v>2220402</v>
      </c>
      <c r="B1256" s="106" t="s">
        <v>1059</v>
      </c>
      <c r="C1256" s="87">
        <v>0</v>
      </c>
      <c r="D1256" s="87">
        <v>0</v>
      </c>
      <c r="E1256" s="88"/>
      <c r="F1256" s="57"/>
      <c r="G1256" s="57"/>
      <c r="H1256" s="57"/>
      <c r="I1256" s="57"/>
      <c r="J1256" s="57"/>
      <c r="K1256" s="57"/>
      <c r="L1256" s="57"/>
      <c r="M1256" s="57"/>
      <c r="N1256" s="57"/>
      <c r="O1256" s="57"/>
      <c r="P1256" s="57"/>
      <c r="Q1256" s="57"/>
      <c r="R1256" s="57"/>
      <c r="S1256" s="57"/>
      <c r="T1256" s="57"/>
      <c r="U1256" s="57"/>
      <c r="V1256" s="57"/>
      <c r="W1256" s="57"/>
      <c r="X1256" s="57"/>
      <c r="Y1256" s="57"/>
      <c r="Z1256" s="57"/>
      <c r="AA1256" s="57"/>
      <c r="AB1256" s="57"/>
      <c r="AC1256" s="57"/>
      <c r="AD1256" s="57"/>
      <c r="AE1256" s="57"/>
      <c r="AF1256" s="57"/>
      <c r="AG1256" s="57"/>
      <c r="AH1256" s="57"/>
      <c r="AI1256" s="57"/>
      <c r="AJ1256" s="57"/>
      <c r="AK1256" s="57"/>
      <c r="AL1256" s="57"/>
      <c r="AM1256" s="57"/>
      <c r="AN1256" s="57"/>
      <c r="AO1256" s="57"/>
      <c r="AP1256" s="57"/>
      <c r="AQ1256" s="57"/>
      <c r="AR1256" s="57"/>
      <c r="AS1256" s="57"/>
      <c r="AT1256" s="57"/>
      <c r="AU1256" s="57"/>
      <c r="AV1256" s="57"/>
      <c r="AW1256" s="57"/>
      <c r="AX1256" s="57"/>
      <c r="AY1256" s="57"/>
      <c r="AZ1256" s="57"/>
      <c r="BA1256" s="57"/>
      <c r="BB1256" s="57"/>
      <c r="BC1256" s="57"/>
      <c r="BD1256" s="57"/>
      <c r="BE1256" s="57"/>
      <c r="BF1256" s="57"/>
      <c r="BG1256" s="57"/>
      <c r="BH1256" s="57"/>
      <c r="BI1256" s="57"/>
      <c r="BJ1256" s="57"/>
      <c r="BK1256" s="57"/>
      <c r="BL1256" s="57"/>
      <c r="BM1256" s="57"/>
      <c r="BN1256" s="57"/>
      <c r="BO1256" s="57"/>
      <c r="BP1256" s="57"/>
      <c r="BQ1256" s="57"/>
      <c r="BR1256" s="57"/>
      <c r="BS1256" s="57"/>
      <c r="BT1256" s="57"/>
      <c r="BU1256" s="57"/>
      <c r="BV1256" s="57"/>
      <c r="BW1256" s="57"/>
      <c r="BX1256" s="57"/>
      <c r="BY1256" s="57"/>
      <c r="BZ1256" s="57"/>
      <c r="CA1256" s="57"/>
      <c r="CB1256" s="57"/>
      <c r="CC1256" s="57"/>
      <c r="CD1256" s="57"/>
      <c r="CE1256" s="57"/>
      <c r="CF1256" s="57"/>
      <c r="CG1256" s="57"/>
      <c r="CH1256" s="57"/>
      <c r="CI1256" s="57"/>
      <c r="CJ1256" s="57"/>
      <c r="CK1256" s="57"/>
      <c r="CL1256" s="57"/>
      <c r="CM1256" s="57"/>
      <c r="CN1256" s="57"/>
      <c r="CO1256" s="57"/>
      <c r="CP1256" s="57"/>
      <c r="CQ1256" s="57"/>
      <c r="CR1256" s="57"/>
      <c r="CS1256" s="57"/>
      <c r="CT1256" s="57"/>
      <c r="CU1256" s="57"/>
      <c r="CV1256" s="57"/>
      <c r="CW1256" s="57"/>
      <c r="CX1256" s="57"/>
      <c r="CY1256" s="57"/>
      <c r="CZ1256" s="57"/>
      <c r="DA1256" s="57"/>
      <c r="DB1256" s="57"/>
      <c r="DC1256" s="57"/>
      <c r="DD1256" s="57"/>
      <c r="DE1256" s="57"/>
      <c r="DF1256" s="57"/>
      <c r="DG1256" s="57"/>
      <c r="DH1256" s="57"/>
      <c r="DI1256" s="57"/>
      <c r="DJ1256" s="57"/>
      <c r="DK1256" s="57"/>
      <c r="DL1256" s="57"/>
      <c r="DM1256" s="57"/>
      <c r="DN1256" s="57"/>
      <c r="DO1256" s="57"/>
      <c r="DP1256" s="57"/>
      <c r="DQ1256" s="57"/>
      <c r="DR1256" s="57"/>
      <c r="DS1256" s="57"/>
      <c r="DT1256" s="57"/>
      <c r="DU1256" s="57"/>
      <c r="DV1256" s="57"/>
      <c r="DW1256" s="57"/>
      <c r="DX1256" s="57"/>
      <c r="DY1256" s="57"/>
      <c r="DZ1256" s="57"/>
      <c r="EA1256" s="57"/>
      <c r="EB1256" s="57"/>
      <c r="EC1256" s="57"/>
      <c r="ED1256" s="57"/>
      <c r="EE1256" s="57"/>
      <c r="EF1256" s="57"/>
      <c r="EG1256" s="57"/>
      <c r="EH1256" s="57"/>
      <c r="EI1256" s="57"/>
      <c r="EJ1256" s="57"/>
      <c r="EK1256" s="57"/>
      <c r="EL1256" s="57"/>
      <c r="EM1256" s="57"/>
      <c r="EN1256" s="57"/>
      <c r="EO1256" s="57"/>
      <c r="EP1256" s="57"/>
      <c r="EQ1256" s="57"/>
      <c r="ER1256" s="57"/>
      <c r="ES1256" s="57"/>
      <c r="ET1256" s="57"/>
      <c r="EU1256" s="57"/>
      <c r="EV1256" s="57"/>
      <c r="EW1256" s="57"/>
      <c r="EX1256" s="57"/>
      <c r="EY1256" s="57"/>
      <c r="EZ1256" s="57"/>
      <c r="FA1256" s="57"/>
      <c r="FB1256" s="57"/>
      <c r="FC1256" s="57"/>
      <c r="FD1256" s="57"/>
      <c r="FE1256" s="57"/>
      <c r="FF1256" s="57"/>
      <c r="FG1256" s="92"/>
      <c r="FH1256" s="92"/>
      <c r="FI1256" s="92"/>
      <c r="FJ1256" s="92"/>
      <c r="FK1256" s="92"/>
      <c r="FL1256" s="92"/>
      <c r="FM1256" s="92"/>
      <c r="FN1256" s="92"/>
      <c r="FO1256" s="92"/>
    </row>
    <row r="1257" s="58" customFormat="1" ht="15" spans="1:171">
      <c r="A1257" s="85">
        <v>2220403</v>
      </c>
      <c r="B1257" s="106" t="s">
        <v>1060</v>
      </c>
      <c r="C1257" s="87">
        <v>0</v>
      </c>
      <c r="D1257" s="87">
        <v>0</v>
      </c>
      <c r="E1257" s="88"/>
      <c r="F1257" s="57"/>
      <c r="G1257" s="57"/>
      <c r="H1257" s="57"/>
      <c r="I1257" s="57"/>
      <c r="J1257" s="57"/>
      <c r="K1257" s="57"/>
      <c r="L1257" s="57"/>
      <c r="M1257" s="57"/>
      <c r="N1257" s="57"/>
      <c r="O1257" s="57"/>
      <c r="P1257" s="57"/>
      <c r="Q1257" s="57"/>
      <c r="R1257" s="57"/>
      <c r="S1257" s="57"/>
      <c r="T1257" s="57"/>
      <c r="U1257" s="57"/>
      <c r="V1257" s="57"/>
      <c r="W1257" s="57"/>
      <c r="X1257" s="57"/>
      <c r="Y1257" s="57"/>
      <c r="Z1257" s="57"/>
      <c r="AA1257" s="57"/>
      <c r="AB1257" s="57"/>
      <c r="AC1257" s="57"/>
      <c r="AD1257" s="57"/>
      <c r="AE1257" s="57"/>
      <c r="AF1257" s="57"/>
      <c r="AG1257" s="57"/>
      <c r="AH1257" s="57"/>
      <c r="AI1257" s="57"/>
      <c r="AJ1257" s="57"/>
      <c r="AK1257" s="57"/>
      <c r="AL1257" s="57"/>
      <c r="AM1257" s="57"/>
      <c r="AN1257" s="57"/>
      <c r="AO1257" s="57"/>
      <c r="AP1257" s="57"/>
      <c r="AQ1257" s="57"/>
      <c r="AR1257" s="57"/>
      <c r="AS1257" s="57"/>
      <c r="AT1257" s="57"/>
      <c r="AU1257" s="57"/>
      <c r="AV1257" s="57"/>
      <c r="AW1257" s="57"/>
      <c r="AX1257" s="57"/>
      <c r="AY1257" s="57"/>
      <c r="AZ1257" s="57"/>
      <c r="BA1257" s="57"/>
      <c r="BB1257" s="57"/>
      <c r="BC1257" s="57"/>
      <c r="BD1257" s="57"/>
      <c r="BE1257" s="57"/>
      <c r="BF1257" s="57"/>
      <c r="BG1257" s="57"/>
      <c r="BH1257" s="57"/>
      <c r="BI1257" s="57"/>
      <c r="BJ1257" s="57"/>
      <c r="BK1257" s="57"/>
      <c r="BL1257" s="57"/>
      <c r="BM1257" s="57"/>
      <c r="BN1257" s="57"/>
      <c r="BO1257" s="57"/>
      <c r="BP1257" s="57"/>
      <c r="BQ1257" s="57"/>
      <c r="BR1257" s="57"/>
      <c r="BS1257" s="57"/>
      <c r="BT1257" s="57"/>
      <c r="BU1257" s="57"/>
      <c r="BV1257" s="57"/>
      <c r="BW1257" s="57"/>
      <c r="BX1257" s="57"/>
      <c r="BY1257" s="57"/>
      <c r="BZ1257" s="57"/>
      <c r="CA1257" s="57"/>
      <c r="CB1257" s="57"/>
      <c r="CC1257" s="57"/>
      <c r="CD1257" s="57"/>
      <c r="CE1257" s="57"/>
      <c r="CF1257" s="57"/>
      <c r="CG1257" s="57"/>
      <c r="CH1257" s="57"/>
      <c r="CI1257" s="57"/>
      <c r="CJ1257" s="57"/>
      <c r="CK1257" s="57"/>
      <c r="CL1257" s="57"/>
      <c r="CM1257" s="57"/>
      <c r="CN1257" s="57"/>
      <c r="CO1257" s="57"/>
      <c r="CP1257" s="57"/>
      <c r="CQ1257" s="57"/>
      <c r="CR1257" s="57"/>
      <c r="CS1257" s="57"/>
      <c r="CT1257" s="57"/>
      <c r="CU1257" s="57"/>
      <c r="CV1257" s="57"/>
      <c r="CW1257" s="57"/>
      <c r="CX1257" s="57"/>
      <c r="CY1257" s="57"/>
      <c r="CZ1257" s="57"/>
      <c r="DA1257" s="57"/>
      <c r="DB1257" s="57"/>
      <c r="DC1257" s="57"/>
      <c r="DD1257" s="57"/>
      <c r="DE1257" s="57"/>
      <c r="DF1257" s="57"/>
      <c r="DG1257" s="57"/>
      <c r="DH1257" s="57"/>
      <c r="DI1257" s="57"/>
      <c r="DJ1257" s="57"/>
      <c r="DK1257" s="57"/>
      <c r="DL1257" s="57"/>
      <c r="DM1257" s="57"/>
      <c r="DN1257" s="57"/>
      <c r="DO1257" s="57"/>
      <c r="DP1257" s="57"/>
      <c r="DQ1257" s="57"/>
      <c r="DR1257" s="57"/>
      <c r="DS1257" s="57"/>
      <c r="DT1257" s="57"/>
      <c r="DU1257" s="57"/>
      <c r="DV1257" s="57"/>
      <c r="DW1257" s="57"/>
      <c r="DX1257" s="57"/>
      <c r="DY1257" s="57"/>
      <c r="DZ1257" s="57"/>
      <c r="EA1257" s="57"/>
      <c r="EB1257" s="57"/>
      <c r="EC1257" s="57"/>
      <c r="ED1257" s="57"/>
      <c r="EE1257" s="57"/>
      <c r="EF1257" s="57"/>
      <c r="EG1257" s="57"/>
      <c r="EH1257" s="57"/>
      <c r="EI1257" s="57"/>
      <c r="EJ1257" s="57"/>
      <c r="EK1257" s="57"/>
      <c r="EL1257" s="57"/>
      <c r="EM1257" s="57"/>
      <c r="EN1257" s="57"/>
      <c r="EO1257" s="57"/>
      <c r="EP1257" s="57"/>
      <c r="EQ1257" s="57"/>
      <c r="ER1257" s="57"/>
      <c r="ES1257" s="57"/>
      <c r="ET1257" s="57"/>
      <c r="EU1257" s="57"/>
      <c r="EV1257" s="57"/>
      <c r="EW1257" s="57"/>
      <c r="EX1257" s="57"/>
      <c r="EY1257" s="57"/>
      <c r="EZ1257" s="57"/>
      <c r="FA1257" s="57"/>
      <c r="FB1257" s="57"/>
      <c r="FC1257" s="57"/>
      <c r="FD1257" s="57"/>
      <c r="FE1257" s="57"/>
      <c r="FF1257" s="57"/>
      <c r="FG1257" s="92"/>
      <c r="FH1257" s="92"/>
      <c r="FI1257" s="92"/>
      <c r="FJ1257" s="92"/>
      <c r="FK1257" s="92"/>
      <c r="FL1257" s="92"/>
      <c r="FM1257" s="92"/>
      <c r="FN1257" s="92"/>
      <c r="FO1257" s="92"/>
    </row>
    <row r="1258" s="58" customFormat="1" ht="15" spans="1:171">
      <c r="A1258" s="85">
        <v>2220404</v>
      </c>
      <c r="B1258" s="106" t="s">
        <v>1061</v>
      </c>
      <c r="C1258" s="87">
        <v>0</v>
      </c>
      <c r="D1258" s="87">
        <v>0</v>
      </c>
      <c r="E1258" s="88"/>
      <c r="F1258" s="57"/>
      <c r="G1258" s="57"/>
      <c r="H1258" s="57"/>
      <c r="I1258" s="57"/>
      <c r="J1258" s="57"/>
      <c r="K1258" s="57"/>
      <c r="L1258" s="57"/>
      <c r="M1258" s="57"/>
      <c r="N1258" s="57"/>
      <c r="O1258" s="57"/>
      <c r="P1258" s="57"/>
      <c r="Q1258" s="57"/>
      <c r="R1258" s="57"/>
      <c r="S1258" s="57"/>
      <c r="T1258" s="57"/>
      <c r="U1258" s="57"/>
      <c r="V1258" s="57"/>
      <c r="W1258" s="57"/>
      <c r="X1258" s="57"/>
      <c r="Y1258" s="57"/>
      <c r="Z1258" s="57"/>
      <c r="AA1258" s="57"/>
      <c r="AB1258" s="57"/>
      <c r="AC1258" s="57"/>
      <c r="AD1258" s="57"/>
      <c r="AE1258" s="57"/>
      <c r="AF1258" s="57"/>
      <c r="AG1258" s="57"/>
      <c r="AH1258" s="57"/>
      <c r="AI1258" s="57"/>
      <c r="AJ1258" s="57"/>
      <c r="AK1258" s="57"/>
      <c r="AL1258" s="57"/>
      <c r="AM1258" s="57"/>
      <c r="AN1258" s="57"/>
      <c r="AO1258" s="57"/>
      <c r="AP1258" s="57"/>
      <c r="AQ1258" s="57"/>
      <c r="AR1258" s="57"/>
      <c r="AS1258" s="57"/>
      <c r="AT1258" s="57"/>
      <c r="AU1258" s="57"/>
      <c r="AV1258" s="57"/>
      <c r="AW1258" s="57"/>
      <c r="AX1258" s="57"/>
      <c r="AY1258" s="57"/>
      <c r="AZ1258" s="57"/>
      <c r="BA1258" s="57"/>
      <c r="BB1258" s="57"/>
      <c r="BC1258" s="57"/>
      <c r="BD1258" s="57"/>
      <c r="BE1258" s="57"/>
      <c r="BF1258" s="57"/>
      <c r="BG1258" s="57"/>
      <c r="BH1258" s="57"/>
      <c r="BI1258" s="57"/>
      <c r="BJ1258" s="57"/>
      <c r="BK1258" s="57"/>
      <c r="BL1258" s="57"/>
      <c r="BM1258" s="57"/>
      <c r="BN1258" s="57"/>
      <c r="BO1258" s="57"/>
      <c r="BP1258" s="57"/>
      <c r="BQ1258" s="57"/>
      <c r="BR1258" s="57"/>
      <c r="BS1258" s="57"/>
      <c r="BT1258" s="57"/>
      <c r="BU1258" s="57"/>
      <c r="BV1258" s="57"/>
      <c r="BW1258" s="57"/>
      <c r="BX1258" s="57"/>
      <c r="BY1258" s="57"/>
      <c r="BZ1258" s="57"/>
      <c r="CA1258" s="57"/>
      <c r="CB1258" s="57"/>
      <c r="CC1258" s="57"/>
      <c r="CD1258" s="57"/>
      <c r="CE1258" s="57"/>
      <c r="CF1258" s="57"/>
      <c r="CG1258" s="57"/>
      <c r="CH1258" s="57"/>
      <c r="CI1258" s="57"/>
      <c r="CJ1258" s="57"/>
      <c r="CK1258" s="57"/>
      <c r="CL1258" s="57"/>
      <c r="CM1258" s="57"/>
      <c r="CN1258" s="57"/>
      <c r="CO1258" s="57"/>
      <c r="CP1258" s="57"/>
      <c r="CQ1258" s="57"/>
      <c r="CR1258" s="57"/>
      <c r="CS1258" s="57"/>
      <c r="CT1258" s="57"/>
      <c r="CU1258" s="57"/>
      <c r="CV1258" s="57"/>
      <c r="CW1258" s="57"/>
      <c r="CX1258" s="57"/>
      <c r="CY1258" s="57"/>
      <c r="CZ1258" s="57"/>
      <c r="DA1258" s="57"/>
      <c r="DB1258" s="57"/>
      <c r="DC1258" s="57"/>
      <c r="DD1258" s="57"/>
      <c r="DE1258" s="57"/>
      <c r="DF1258" s="57"/>
      <c r="DG1258" s="57"/>
      <c r="DH1258" s="57"/>
      <c r="DI1258" s="57"/>
      <c r="DJ1258" s="57"/>
      <c r="DK1258" s="57"/>
      <c r="DL1258" s="57"/>
      <c r="DM1258" s="57"/>
      <c r="DN1258" s="57"/>
      <c r="DO1258" s="57"/>
      <c r="DP1258" s="57"/>
      <c r="DQ1258" s="57"/>
      <c r="DR1258" s="57"/>
      <c r="DS1258" s="57"/>
      <c r="DT1258" s="57"/>
      <c r="DU1258" s="57"/>
      <c r="DV1258" s="57"/>
      <c r="DW1258" s="57"/>
      <c r="DX1258" s="57"/>
      <c r="DY1258" s="57"/>
      <c r="DZ1258" s="57"/>
      <c r="EA1258" s="57"/>
      <c r="EB1258" s="57"/>
      <c r="EC1258" s="57"/>
      <c r="ED1258" s="57"/>
      <c r="EE1258" s="57"/>
      <c r="EF1258" s="57"/>
      <c r="EG1258" s="57"/>
      <c r="EH1258" s="57"/>
      <c r="EI1258" s="57"/>
      <c r="EJ1258" s="57"/>
      <c r="EK1258" s="57"/>
      <c r="EL1258" s="57"/>
      <c r="EM1258" s="57"/>
      <c r="EN1258" s="57"/>
      <c r="EO1258" s="57"/>
      <c r="EP1258" s="57"/>
      <c r="EQ1258" s="57"/>
      <c r="ER1258" s="57"/>
      <c r="ES1258" s="57"/>
      <c r="ET1258" s="57"/>
      <c r="EU1258" s="57"/>
      <c r="EV1258" s="57"/>
      <c r="EW1258" s="57"/>
      <c r="EX1258" s="57"/>
      <c r="EY1258" s="57"/>
      <c r="EZ1258" s="57"/>
      <c r="FA1258" s="57"/>
      <c r="FB1258" s="57"/>
      <c r="FC1258" s="57"/>
      <c r="FD1258" s="57"/>
      <c r="FE1258" s="57"/>
      <c r="FF1258" s="57"/>
      <c r="FG1258" s="92"/>
      <c r="FH1258" s="92"/>
      <c r="FI1258" s="92"/>
      <c r="FJ1258" s="92"/>
      <c r="FK1258" s="92"/>
      <c r="FL1258" s="92"/>
      <c r="FM1258" s="92"/>
      <c r="FN1258" s="92"/>
      <c r="FO1258" s="92"/>
    </row>
    <row r="1259" s="58" customFormat="1" ht="15" spans="1:171">
      <c r="A1259" s="85">
        <v>2220499</v>
      </c>
      <c r="B1259" s="106" t="s">
        <v>1062</v>
      </c>
      <c r="C1259" s="87">
        <v>0</v>
      </c>
      <c r="D1259" s="87">
        <v>0</v>
      </c>
      <c r="E1259" s="88"/>
      <c r="F1259" s="57"/>
      <c r="G1259" s="57"/>
      <c r="H1259" s="57"/>
      <c r="I1259" s="57"/>
      <c r="J1259" s="57"/>
      <c r="K1259" s="57"/>
      <c r="L1259" s="57"/>
      <c r="M1259" s="57"/>
      <c r="N1259" s="57"/>
      <c r="O1259" s="57"/>
      <c r="P1259" s="57"/>
      <c r="Q1259" s="57"/>
      <c r="R1259" s="57"/>
      <c r="S1259" s="57"/>
      <c r="T1259" s="57"/>
      <c r="U1259" s="57"/>
      <c r="V1259" s="57"/>
      <c r="W1259" s="57"/>
      <c r="X1259" s="57"/>
      <c r="Y1259" s="57"/>
      <c r="Z1259" s="57"/>
      <c r="AA1259" s="57"/>
      <c r="AB1259" s="57"/>
      <c r="AC1259" s="57"/>
      <c r="AD1259" s="57"/>
      <c r="AE1259" s="57"/>
      <c r="AF1259" s="57"/>
      <c r="AG1259" s="57"/>
      <c r="AH1259" s="57"/>
      <c r="AI1259" s="57"/>
      <c r="AJ1259" s="57"/>
      <c r="AK1259" s="57"/>
      <c r="AL1259" s="57"/>
      <c r="AM1259" s="57"/>
      <c r="AN1259" s="57"/>
      <c r="AO1259" s="57"/>
      <c r="AP1259" s="57"/>
      <c r="AQ1259" s="57"/>
      <c r="AR1259" s="57"/>
      <c r="AS1259" s="57"/>
      <c r="AT1259" s="57"/>
      <c r="AU1259" s="57"/>
      <c r="AV1259" s="57"/>
      <c r="AW1259" s="57"/>
      <c r="AX1259" s="57"/>
      <c r="AY1259" s="57"/>
      <c r="AZ1259" s="57"/>
      <c r="BA1259" s="57"/>
      <c r="BB1259" s="57"/>
      <c r="BC1259" s="57"/>
      <c r="BD1259" s="57"/>
      <c r="BE1259" s="57"/>
      <c r="BF1259" s="57"/>
      <c r="BG1259" s="57"/>
      <c r="BH1259" s="57"/>
      <c r="BI1259" s="57"/>
      <c r="BJ1259" s="57"/>
      <c r="BK1259" s="57"/>
      <c r="BL1259" s="57"/>
      <c r="BM1259" s="57"/>
      <c r="BN1259" s="57"/>
      <c r="BO1259" s="57"/>
      <c r="BP1259" s="57"/>
      <c r="BQ1259" s="57"/>
      <c r="BR1259" s="57"/>
      <c r="BS1259" s="57"/>
      <c r="BT1259" s="57"/>
      <c r="BU1259" s="57"/>
      <c r="BV1259" s="57"/>
      <c r="BW1259" s="57"/>
      <c r="BX1259" s="57"/>
      <c r="BY1259" s="57"/>
      <c r="BZ1259" s="57"/>
      <c r="CA1259" s="57"/>
      <c r="CB1259" s="57"/>
      <c r="CC1259" s="57"/>
      <c r="CD1259" s="57"/>
      <c r="CE1259" s="57"/>
      <c r="CF1259" s="57"/>
      <c r="CG1259" s="57"/>
      <c r="CH1259" s="57"/>
      <c r="CI1259" s="57"/>
      <c r="CJ1259" s="57"/>
      <c r="CK1259" s="57"/>
      <c r="CL1259" s="57"/>
      <c r="CM1259" s="57"/>
      <c r="CN1259" s="57"/>
      <c r="CO1259" s="57"/>
      <c r="CP1259" s="57"/>
      <c r="CQ1259" s="57"/>
      <c r="CR1259" s="57"/>
      <c r="CS1259" s="57"/>
      <c r="CT1259" s="57"/>
      <c r="CU1259" s="57"/>
      <c r="CV1259" s="57"/>
      <c r="CW1259" s="57"/>
      <c r="CX1259" s="57"/>
      <c r="CY1259" s="57"/>
      <c r="CZ1259" s="57"/>
      <c r="DA1259" s="57"/>
      <c r="DB1259" s="57"/>
      <c r="DC1259" s="57"/>
      <c r="DD1259" s="57"/>
      <c r="DE1259" s="57"/>
      <c r="DF1259" s="57"/>
      <c r="DG1259" s="57"/>
      <c r="DH1259" s="57"/>
      <c r="DI1259" s="57"/>
      <c r="DJ1259" s="57"/>
      <c r="DK1259" s="57"/>
      <c r="DL1259" s="57"/>
      <c r="DM1259" s="57"/>
      <c r="DN1259" s="57"/>
      <c r="DO1259" s="57"/>
      <c r="DP1259" s="57"/>
      <c r="DQ1259" s="57"/>
      <c r="DR1259" s="57"/>
      <c r="DS1259" s="57"/>
      <c r="DT1259" s="57"/>
      <c r="DU1259" s="57"/>
      <c r="DV1259" s="57"/>
      <c r="DW1259" s="57"/>
      <c r="DX1259" s="57"/>
      <c r="DY1259" s="57"/>
      <c r="DZ1259" s="57"/>
      <c r="EA1259" s="57"/>
      <c r="EB1259" s="57"/>
      <c r="EC1259" s="57"/>
      <c r="ED1259" s="57"/>
      <c r="EE1259" s="57"/>
      <c r="EF1259" s="57"/>
      <c r="EG1259" s="57"/>
      <c r="EH1259" s="57"/>
      <c r="EI1259" s="57"/>
      <c r="EJ1259" s="57"/>
      <c r="EK1259" s="57"/>
      <c r="EL1259" s="57"/>
      <c r="EM1259" s="57"/>
      <c r="EN1259" s="57"/>
      <c r="EO1259" s="57"/>
      <c r="EP1259" s="57"/>
      <c r="EQ1259" s="57"/>
      <c r="ER1259" s="57"/>
      <c r="ES1259" s="57"/>
      <c r="ET1259" s="57"/>
      <c r="EU1259" s="57"/>
      <c r="EV1259" s="57"/>
      <c r="EW1259" s="57"/>
      <c r="EX1259" s="57"/>
      <c r="EY1259" s="57"/>
      <c r="EZ1259" s="57"/>
      <c r="FA1259" s="57"/>
      <c r="FB1259" s="57"/>
      <c r="FC1259" s="57"/>
      <c r="FD1259" s="57"/>
      <c r="FE1259" s="57"/>
      <c r="FF1259" s="57"/>
      <c r="FG1259" s="92"/>
      <c r="FH1259" s="92"/>
      <c r="FI1259" s="92"/>
      <c r="FJ1259" s="92"/>
      <c r="FK1259" s="92"/>
      <c r="FL1259" s="92"/>
      <c r="FM1259" s="92"/>
      <c r="FN1259" s="92"/>
      <c r="FO1259" s="92"/>
    </row>
    <row r="1260" s="58" customFormat="1" ht="15" spans="1:171">
      <c r="A1260" s="81">
        <v>22205</v>
      </c>
      <c r="B1260" s="82" t="s">
        <v>1063</v>
      </c>
      <c r="C1260" s="83">
        <f>SUM(C1261:C1272)</f>
        <v>0</v>
      </c>
      <c r="D1260" s="83">
        <f>SUM(D1261:D1272)</f>
        <v>0</v>
      </c>
      <c r="E1260" s="84"/>
      <c r="F1260" s="57"/>
      <c r="G1260" s="57"/>
      <c r="H1260" s="57"/>
      <c r="I1260" s="57"/>
      <c r="J1260" s="57"/>
      <c r="K1260" s="57"/>
      <c r="L1260" s="57"/>
      <c r="M1260" s="57"/>
      <c r="N1260" s="57"/>
      <c r="O1260" s="57"/>
      <c r="P1260" s="57"/>
      <c r="Q1260" s="57"/>
      <c r="R1260" s="57"/>
      <c r="S1260" s="57"/>
      <c r="T1260" s="57"/>
      <c r="U1260" s="57"/>
      <c r="V1260" s="57"/>
      <c r="W1260" s="57"/>
      <c r="X1260" s="57"/>
      <c r="Y1260" s="57"/>
      <c r="Z1260" s="57"/>
      <c r="AA1260" s="57"/>
      <c r="AB1260" s="57"/>
      <c r="AC1260" s="57"/>
      <c r="AD1260" s="57"/>
      <c r="AE1260" s="57"/>
      <c r="AF1260" s="57"/>
      <c r="AG1260" s="57"/>
      <c r="AH1260" s="57"/>
      <c r="AI1260" s="57"/>
      <c r="AJ1260" s="57"/>
      <c r="AK1260" s="57"/>
      <c r="AL1260" s="57"/>
      <c r="AM1260" s="57"/>
      <c r="AN1260" s="57"/>
      <c r="AO1260" s="57"/>
      <c r="AP1260" s="57"/>
      <c r="AQ1260" s="57"/>
      <c r="AR1260" s="57"/>
      <c r="AS1260" s="57"/>
      <c r="AT1260" s="57"/>
      <c r="AU1260" s="57"/>
      <c r="AV1260" s="57"/>
      <c r="AW1260" s="57"/>
      <c r="AX1260" s="57"/>
      <c r="AY1260" s="57"/>
      <c r="AZ1260" s="57"/>
      <c r="BA1260" s="57"/>
      <c r="BB1260" s="57"/>
      <c r="BC1260" s="57"/>
      <c r="BD1260" s="57"/>
      <c r="BE1260" s="57"/>
      <c r="BF1260" s="57"/>
      <c r="BG1260" s="57"/>
      <c r="BH1260" s="57"/>
      <c r="BI1260" s="57"/>
      <c r="BJ1260" s="57"/>
      <c r="BK1260" s="57"/>
      <c r="BL1260" s="57"/>
      <c r="BM1260" s="57"/>
      <c r="BN1260" s="57"/>
      <c r="BO1260" s="57"/>
      <c r="BP1260" s="57"/>
      <c r="BQ1260" s="57"/>
      <c r="BR1260" s="57"/>
      <c r="BS1260" s="57"/>
      <c r="BT1260" s="57"/>
      <c r="BU1260" s="57"/>
      <c r="BV1260" s="57"/>
      <c r="BW1260" s="57"/>
      <c r="BX1260" s="57"/>
      <c r="BY1260" s="57"/>
      <c r="BZ1260" s="57"/>
      <c r="CA1260" s="57"/>
      <c r="CB1260" s="57"/>
      <c r="CC1260" s="57"/>
      <c r="CD1260" s="57"/>
      <c r="CE1260" s="57"/>
      <c r="CF1260" s="57"/>
      <c r="CG1260" s="57"/>
      <c r="CH1260" s="57"/>
      <c r="CI1260" s="57"/>
      <c r="CJ1260" s="57"/>
      <c r="CK1260" s="57"/>
      <c r="CL1260" s="57"/>
      <c r="CM1260" s="57"/>
      <c r="CN1260" s="57"/>
      <c r="CO1260" s="57"/>
      <c r="CP1260" s="57"/>
      <c r="CQ1260" s="57"/>
      <c r="CR1260" s="57"/>
      <c r="CS1260" s="57"/>
      <c r="CT1260" s="57"/>
      <c r="CU1260" s="57"/>
      <c r="CV1260" s="57"/>
      <c r="CW1260" s="57"/>
      <c r="CX1260" s="57"/>
      <c r="CY1260" s="57"/>
      <c r="CZ1260" s="57"/>
      <c r="DA1260" s="57"/>
      <c r="DB1260" s="57"/>
      <c r="DC1260" s="57"/>
      <c r="DD1260" s="57"/>
      <c r="DE1260" s="57"/>
      <c r="DF1260" s="57"/>
      <c r="DG1260" s="57"/>
      <c r="DH1260" s="57"/>
      <c r="DI1260" s="57"/>
      <c r="DJ1260" s="57"/>
      <c r="DK1260" s="57"/>
      <c r="DL1260" s="57"/>
      <c r="DM1260" s="57"/>
      <c r="DN1260" s="57"/>
      <c r="DO1260" s="57"/>
      <c r="DP1260" s="57"/>
      <c r="DQ1260" s="57"/>
      <c r="DR1260" s="57"/>
      <c r="DS1260" s="57"/>
      <c r="DT1260" s="57"/>
      <c r="DU1260" s="57"/>
      <c r="DV1260" s="57"/>
      <c r="DW1260" s="57"/>
      <c r="DX1260" s="57"/>
      <c r="DY1260" s="57"/>
      <c r="DZ1260" s="57"/>
      <c r="EA1260" s="57"/>
      <c r="EB1260" s="57"/>
      <c r="EC1260" s="57"/>
      <c r="ED1260" s="57"/>
      <c r="EE1260" s="57"/>
      <c r="EF1260" s="57"/>
      <c r="EG1260" s="57"/>
      <c r="EH1260" s="57"/>
      <c r="EI1260" s="57"/>
      <c r="EJ1260" s="57"/>
      <c r="EK1260" s="57"/>
      <c r="EL1260" s="57"/>
      <c r="EM1260" s="57"/>
      <c r="EN1260" s="57"/>
      <c r="EO1260" s="57"/>
      <c r="EP1260" s="57"/>
      <c r="EQ1260" s="57"/>
      <c r="ER1260" s="57"/>
      <c r="ES1260" s="57"/>
      <c r="ET1260" s="57"/>
      <c r="EU1260" s="57"/>
      <c r="EV1260" s="57"/>
      <c r="EW1260" s="57"/>
      <c r="EX1260" s="57"/>
      <c r="EY1260" s="57"/>
      <c r="EZ1260" s="57"/>
      <c r="FA1260" s="57"/>
      <c r="FB1260" s="57"/>
      <c r="FC1260" s="57"/>
      <c r="FD1260" s="57"/>
      <c r="FE1260" s="57"/>
      <c r="FF1260" s="57"/>
      <c r="FG1260" s="92"/>
      <c r="FH1260" s="92"/>
      <c r="FI1260" s="92"/>
      <c r="FJ1260" s="92"/>
      <c r="FK1260" s="92"/>
      <c r="FL1260" s="92"/>
      <c r="FM1260" s="92"/>
      <c r="FN1260" s="92"/>
      <c r="FO1260" s="92"/>
    </row>
    <row r="1261" s="58" customFormat="1" ht="15" spans="1:171">
      <c r="A1261" s="85">
        <v>2220501</v>
      </c>
      <c r="B1261" s="106" t="s">
        <v>1064</v>
      </c>
      <c r="C1261" s="87">
        <v>0</v>
      </c>
      <c r="D1261" s="87">
        <v>0</v>
      </c>
      <c r="E1261" s="88"/>
      <c r="F1261" s="57"/>
      <c r="G1261" s="57"/>
      <c r="H1261" s="57"/>
      <c r="I1261" s="57"/>
      <c r="J1261" s="57"/>
      <c r="K1261" s="57"/>
      <c r="L1261" s="57"/>
      <c r="M1261" s="57"/>
      <c r="N1261" s="57"/>
      <c r="O1261" s="57"/>
      <c r="P1261" s="57"/>
      <c r="Q1261" s="57"/>
      <c r="R1261" s="57"/>
      <c r="S1261" s="57"/>
      <c r="T1261" s="57"/>
      <c r="U1261" s="57"/>
      <c r="V1261" s="57"/>
      <c r="W1261" s="57"/>
      <c r="X1261" s="57"/>
      <c r="Y1261" s="57"/>
      <c r="Z1261" s="57"/>
      <c r="AA1261" s="57"/>
      <c r="AB1261" s="57"/>
      <c r="AC1261" s="57"/>
      <c r="AD1261" s="57"/>
      <c r="AE1261" s="57"/>
      <c r="AF1261" s="57"/>
      <c r="AG1261" s="57"/>
      <c r="AH1261" s="57"/>
      <c r="AI1261" s="57"/>
      <c r="AJ1261" s="57"/>
      <c r="AK1261" s="57"/>
      <c r="AL1261" s="57"/>
      <c r="AM1261" s="57"/>
      <c r="AN1261" s="57"/>
      <c r="AO1261" s="57"/>
      <c r="AP1261" s="57"/>
      <c r="AQ1261" s="57"/>
      <c r="AR1261" s="57"/>
      <c r="AS1261" s="57"/>
      <c r="AT1261" s="57"/>
      <c r="AU1261" s="57"/>
      <c r="AV1261" s="57"/>
      <c r="AW1261" s="57"/>
      <c r="AX1261" s="57"/>
      <c r="AY1261" s="57"/>
      <c r="AZ1261" s="57"/>
      <c r="BA1261" s="57"/>
      <c r="BB1261" s="57"/>
      <c r="BC1261" s="57"/>
      <c r="BD1261" s="57"/>
      <c r="BE1261" s="57"/>
      <c r="BF1261" s="57"/>
      <c r="BG1261" s="57"/>
      <c r="BH1261" s="57"/>
      <c r="BI1261" s="57"/>
      <c r="BJ1261" s="57"/>
      <c r="BK1261" s="57"/>
      <c r="BL1261" s="57"/>
      <c r="BM1261" s="57"/>
      <c r="BN1261" s="57"/>
      <c r="BO1261" s="57"/>
      <c r="BP1261" s="57"/>
      <c r="BQ1261" s="57"/>
      <c r="BR1261" s="57"/>
      <c r="BS1261" s="57"/>
      <c r="BT1261" s="57"/>
      <c r="BU1261" s="57"/>
      <c r="BV1261" s="57"/>
      <c r="BW1261" s="57"/>
      <c r="BX1261" s="57"/>
      <c r="BY1261" s="57"/>
      <c r="BZ1261" s="57"/>
      <c r="CA1261" s="57"/>
      <c r="CB1261" s="57"/>
      <c r="CC1261" s="57"/>
      <c r="CD1261" s="57"/>
      <c r="CE1261" s="57"/>
      <c r="CF1261" s="57"/>
      <c r="CG1261" s="57"/>
      <c r="CH1261" s="57"/>
      <c r="CI1261" s="57"/>
      <c r="CJ1261" s="57"/>
      <c r="CK1261" s="57"/>
      <c r="CL1261" s="57"/>
      <c r="CM1261" s="57"/>
      <c r="CN1261" s="57"/>
      <c r="CO1261" s="57"/>
      <c r="CP1261" s="57"/>
      <c r="CQ1261" s="57"/>
      <c r="CR1261" s="57"/>
      <c r="CS1261" s="57"/>
      <c r="CT1261" s="57"/>
      <c r="CU1261" s="57"/>
      <c r="CV1261" s="57"/>
      <c r="CW1261" s="57"/>
      <c r="CX1261" s="57"/>
      <c r="CY1261" s="57"/>
      <c r="CZ1261" s="57"/>
      <c r="DA1261" s="57"/>
      <c r="DB1261" s="57"/>
      <c r="DC1261" s="57"/>
      <c r="DD1261" s="57"/>
      <c r="DE1261" s="57"/>
      <c r="DF1261" s="57"/>
      <c r="DG1261" s="57"/>
      <c r="DH1261" s="57"/>
      <c r="DI1261" s="57"/>
      <c r="DJ1261" s="57"/>
      <c r="DK1261" s="57"/>
      <c r="DL1261" s="57"/>
      <c r="DM1261" s="57"/>
      <c r="DN1261" s="57"/>
      <c r="DO1261" s="57"/>
      <c r="DP1261" s="57"/>
      <c r="DQ1261" s="57"/>
      <c r="DR1261" s="57"/>
      <c r="DS1261" s="57"/>
      <c r="DT1261" s="57"/>
      <c r="DU1261" s="57"/>
      <c r="DV1261" s="57"/>
      <c r="DW1261" s="57"/>
      <c r="DX1261" s="57"/>
      <c r="DY1261" s="57"/>
      <c r="DZ1261" s="57"/>
      <c r="EA1261" s="57"/>
      <c r="EB1261" s="57"/>
      <c r="EC1261" s="57"/>
      <c r="ED1261" s="57"/>
      <c r="EE1261" s="57"/>
      <c r="EF1261" s="57"/>
      <c r="EG1261" s="57"/>
      <c r="EH1261" s="57"/>
      <c r="EI1261" s="57"/>
      <c r="EJ1261" s="57"/>
      <c r="EK1261" s="57"/>
      <c r="EL1261" s="57"/>
      <c r="EM1261" s="57"/>
      <c r="EN1261" s="57"/>
      <c r="EO1261" s="57"/>
      <c r="EP1261" s="57"/>
      <c r="EQ1261" s="57"/>
      <c r="ER1261" s="57"/>
      <c r="ES1261" s="57"/>
      <c r="ET1261" s="57"/>
      <c r="EU1261" s="57"/>
      <c r="EV1261" s="57"/>
      <c r="EW1261" s="57"/>
      <c r="EX1261" s="57"/>
      <c r="EY1261" s="57"/>
      <c r="EZ1261" s="57"/>
      <c r="FA1261" s="57"/>
      <c r="FB1261" s="57"/>
      <c r="FC1261" s="57"/>
      <c r="FD1261" s="57"/>
      <c r="FE1261" s="57"/>
      <c r="FF1261" s="57"/>
      <c r="FG1261" s="92"/>
      <c r="FH1261" s="92"/>
      <c r="FI1261" s="92"/>
      <c r="FJ1261" s="92"/>
      <c r="FK1261" s="92"/>
      <c r="FL1261" s="92"/>
      <c r="FM1261" s="92"/>
      <c r="FN1261" s="92"/>
      <c r="FO1261" s="92"/>
    </row>
    <row r="1262" s="58" customFormat="1" ht="15" spans="1:171">
      <c r="A1262" s="85">
        <v>2220502</v>
      </c>
      <c r="B1262" s="106" t="s">
        <v>1065</v>
      </c>
      <c r="C1262" s="87">
        <v>0</v>
      </c>
      <c r="D1262" s="87">
        <v>0</v>
      </c>
      <c r="E1262" s="88"/>
      <c r="F1262" s="57"/>
      <c r="G1262" s="57"/>
      <c r="H1262" s="57"/>
      <c r="I1262" s="57"/>
      <c r="J1262" s="57"/>
      <c r="K1262" s="57"/>
      <c r="L1262" s="57"/>
      <c r="M1262" s="57"/>
      <c r="N1262" s="57"/>
      <c r="O1262" s="57"/>
      <c r="P1262" s="57"/>
      <c r="Q1262" s="57"/>
      <c r="R1262" s="57"/>
      <c r="S1262" s="57"/>
      <c r="T1262" s="57"/>
      <c r="U1262" s="57"/>
      <c r="V1262" s="57"/>
      <c r="W1262" s="57"/>
      <c r="X1262" s="57"/>
      <c r="Y1262" s="57"/>
      <c r="Z1262" s="57"/>
      <c r="AA1262" s="57"/>
      <c r="AB1262" s="57"/>
      <c r="AC1262" s="57"/>
      <c r="AD1262" s="57"/>
      <c r="AE1262" s="57"/>
      <c r="AF1262" s="57"/>
      <c r="AG1262" s="57"/>
      <c r="AH1262" s="57"/>
      <c r="AI1262" s="57"/>
      <c r="AJ1262" s="57"/>
      <c r="AK1262" s="57"/>
      <c r="AL1262" s="57"/>
      <c r="AM1262" s="57"/>
      <c r="AN1262" s="57"/>
      <c r="AO1262" s="57"/>
      <c r="AP1262" s="57"/>
      <c r="AQ1262" s="57"/>
      <c r="AR1262" s="57"/>
      <c r="AS1262" s="57"/>
      <c r="AT1262" s="57"/>
      <c r="AU1262" s="57"/>
      <c r="AV1262" s="57"/>
      <c r="AW1262" s="57"/>
      <c r="AX1262" s="57"/>
      <c r="AY1262" s="57"/>
      <c r="AZ1262" s="57"/>
      <c r="BA1262" s="57"/>
      <c r="BB1262" s="57"/>
      <c r="BC1262" s="57"/>
      <c r="BD1262" s="57"/>
      <c r="BE1262" s="57"/>
      <c r="BF1262" s="57"/>
      <c r="BG1262" s="57"/>
      <c r="BH1262" s="57"/>
      <c r="BI1262" s="57"/>
      <c r="BJ1262" s="57"/>
      <c r="BK1262" s="57"/>
      <c r="BL1262" s="57"/>
      <c r="BM1262" s="57"/>
      <c r="BN1262" s="57"/>
      <c r="BO1262" s="57"/>
      <c r="BP1262" s="57"/>
      <c r="BQ1262" s="57"/>
      <c r="BR1262" s="57"/>
      <c r="BS1262" s="57"/>
      <c r="BT1262" s="57"/>
      <c r="BU1262" s="57"/>
      <c r="BV1262" s="57"/>
      <c r="BW1262" s="57"/>
      <c r="BX1262" s="57"/>
      <c r="BY1262" s="57"/>
      <c r="BZ1262" s="57"/>
      <c r="CA1262" s="57"/>
      <c r="CB1262" s="57"/>
      <c r="CC1262" s="57"/>
      <c r="CD1262" s="57"/>
      <c r="CE1262" s="57"/>
      <c r="CF1262" s="57"/>
      <c r="CG1262" s="57"/>
      <c r="CH1262" s="57"/>
      <c r="CI1262" s="57"/>
      <c r="CJ1262" s="57"/>
      <c r="CK1262" s="57"/>
      <c r="CL1262" s="57"/>
      <c r="CM1262" s="57"/>
      <c r="CN1262" s="57"/>
      <c r="CO1262" s="57"/>
      <c r="CP1262" s="57"/>
      <c r="CQ1262" s="57"/>
      <c r="CR1262" s="57"/>
      <c r="CS1262" s="57"/>
      <c r="CT1262" s="57"/>
      <c r="CU1262" s="57"/>
      <c r="CV1262" s="57"/>
      <c r="CW1262" s="57"/>
      <c r="CX1262" s="57"/>
      <c r="CY1262" s="57"/>
      <c r="CZ1262" s="57"/>
      <c r="DA1262" s="57"/>
      <c r="DB1262" s="57"/>
      <c r="DC1262" s="57"/>
      <c r="DD1262" s="57"/>
      <c r="DE1262" s="57"/>
      <c r="DF1262" s="57"/>
      <c r="DG1262" s="57"/>
      <c r="DH1262" s="57"/>
      <c r="DI1262" s="57"/>
      <c r="DJ1262" s="57"/>
      <c r="DK1262" s="57"/>
      <c r="DL1262" s="57"/>
      <c r="DM1262" s="57"/>
      <c r="DN1262" s="57"/>
      <c r="DO1262" s="57"/>
      <c r="DP1262" s="57"/>
      <c r="DQ1262" s="57"/>
      <c r="DR1262" s="57"/>
      <c r="DS1262" s="57"/>
      <c r="DT1262" s="57"/>
      <c r="DU1262" s="57"/>
      <c r="DV1262" s="57"/>
      <c r="DW1262" s="57"/>
      <c r="DX1262" s="57"/>
      <c r="DY1262" s="57"/>
      <c r="DZ1262" s="57"/>
      <c r="EA1262" s="57"/>
      <c r="EB1262" s="57"/>
      <c r="EC1262" s="57"/>
      <c r="ED1262" s="57"/>
      <c r="EE1262" s="57"/>
      <c r="EF1262" s="57"/>
      <c r="EG1262" s="57"/>
      <c r="EH1262" s="57"/>
      <c r="EI1262" s="57"/>
      <c r="EJ1262" s="57"/>
      <c r="EK1262" s="57"/>
      <c r="EL1262" s="57"/>
      <c r="EM1262" s="57"/>
      <c r="EN1262" s="57"/>
      <c r="EO1262" s="57"/>
      <c r="EP1262" s="57"/>
      <c r="EQ1262" s="57"/>
      <c r="ER1262" s="57"/>
      <c r="ES1262" s="57"/>
      <c r="ET1262" s="57"/>
      <c r="EU1262" s="57"/>
      <c r="EV1262" s="57"/>
      <c r="EW1262" s="57"/>
      <c r="EX1262" s="57"/>
      <c r="EY1262" s="57"/>
      <c r="EZ1262" s="57"/>
      <c r="FA1262" s="57"/>
      <c r="FB1262" s="57"/>
      <c r="FC1262" s="57"/>
      <c r="FD1262" s="57"/>
      <c r="FE1262" s="57"/>
      <c r="FF1262" s="57"/>
      <c r="FG1262" s="92"/>
      <c r="FH1262" s="92"/>
      <c r="FI1262" s="92"/>
      <c r="FJ1262" s="92"/>
      <c r="FK1262" s="92"/>
      <c r="FL1262" s="92"/>
      <c r="FM1262" s="92"/>
      <c r="FN1262" s="92"/>
      <c r="FO1262" s="92"/>
    </row>
    <row r="1263" s="58" customFormat="1" ht="15" spans="1:171">
      <c r="A1263" s="85">
        <v>2220503</v>
      </c>
      <c r="B1263" s="106" t="s">
        <v>1066</v>
      </c>
      <c r="C1263" s="87">
        <v>0</v>
      </c>
      <c r="D1263" s="87">
        <v>0</v>
      </c>
      <c r="E1263" s="88"/>
      <c r="F1263" s="57"/>
      <c r="G1263" s="57"/>
      <c r="H1263" s="57"/>
      <c r="I1263" s="57"/>
      <c r="J1263" s="57"/>
      <c r="K1263" s="57"/>
      <c r="L1263" s="57"/>
      <c r="M1263" s="57"/>
      <c r="N1263" s="57"/>
      <c r="O1263" s="57"/>
      <c r="P1263" s="57"/>
      <c r="Q1263" s="57"/>
      <c r="R1263" s="57"/>
      <c r="S1263" s="57"/>
      <c r="T1263" s="57"/>
      <c r="U1263" s="57"/>
      <c r="V1263" s="57"/>
      <c r="W1263" s="57"/>
      <c r="X1263" s="57"/>
      <c r="Y1263" s="57"/>
      <c r="Z1263" s="57"/>
      <c r="AA1263" s="57"/>
      <c r="AB1263" s="57"/>
      <c r="AC1263" s="57"/>
      <c r="AD1263" s="57"/>
      <c r="AE1263" s="57"/>
      <c r="AF1263" s="57"/>
      <c r="AG1263" s="57"/>
      <c r="AH1263" s="57"/>
      <c r="AI1263" s="57"/>
      <c r="AJ1263" s="57"/>
      <c r="AK1263" s="57"/>
      <c r="AL1263" s="57"/>
      <c r="AM1263" s="57"/>
      <c r="AN1263" s="57"/>
      <c r="AO1263" s="57"/>
      <c r="AP1263" s="57"/>
      <c r="AQ1263" s="57"/>
      <c r="AR1263" s="57"/>
      <c r="AS1263" s="57"/>
      <c r="AT1263" s="57"/>
      <c r="AU1263" s="57"/>
      <c r="AV1263" s="57"/>
      <c r="AW1263" s="57"/>
      <c r="AX1263" s="57"/>
      <c r="AY1263" s="57"/>
      <c r="AZ1263" s="57"/>
      <c r="BA1263" s="57"/>
      <c r="BB1263" s="57"/>
      <c r="BC1263" s="57"/>
      <c r="BD1263" s="57"/>
      <c r="BE1263" s="57"/>
      <c r="BF1263" s="57"/>
      <c r="BG1263" s="57"/>
      <c r="BH1263" s="57"/>
      <c r="BI1263" s="57"/>
      <c r="BJ1263" s="57"/>
      <c r="BK1263" s="57"/>
      <c r="BL1263" s="57"/>
      <c r="BM1263" s="57"/>
      <c r="BN1263" s="57"/>
      <c r="BO1263" s="57"/>
      <c r="BP1263" s="57"/>
      <c r="BQ1263" s="57"/>
      <c r="BR1263" s="57"/>
      <c r="BS1263" s="57"/>
      <c r="BT1263" s="57"/>
      <c r="BU1263" s="57"/>
      <c r="BV1263" s="57"/>
      <c r="BW1263" s="57"/>
      <c r="BX1263" s="57"/>
      <c r="BY1263" s="57"/>
      <c r="BZ1263" s="57"/>
      <c r="CA1263" s="57"/>
      <c r="CB1263" s="57"/>
      <c r="CC1263" s="57"/>
      <c r="CD1263" s="57"/>
      <c r="CE1263" s="57"/>
      <c r="CF1263" s="57"/>
      <c r="CG1263" s="57"/>
      <c r="CH1263" s="57"/>
      <c r="CI1263" s="57"/>
      <c r="CJ1263" s="57"/>
      <c r="CK1263" s="57"/>
      <c r="CL1263" s="57"/>
      <c r="CM1263" s="57"/>
      <c r="CN1263" s="57"/>
      <c r="CO1263" s="57"/>
      <c r="CP1263" s="57"/>
      <c r="CQ1263" s="57"/>
      <c r="CR1263" s="57"/>
      <c r="CS1263" s="57"/>
      <c r="CT1263" s="57"/>
      <c r="CU1263" s="57"/>
      <c r="CV1263" s="57"/>
      <c r="CW1263" s="57"/>
      <c r="CX1263" s="57"/>
      <c r="CY1263" s="57"/>
      <c r="CZ1263" s="57"/>
      <c r="DA1263" s="57"/>
      <c r="DB1263" s="57"/>
      <c r="DC1263" s="57"/>
      <c r="DD1263" s="57"/>
      <c r="DE1263" s="57"/>
      <c r="DF1263" s="57"/>
      <c r="DG1263" s="57"/>
      <c r="DH1263" s="57"/>
      <c r="DI1263" s="57"/>
      <c r="DJ1263" s="57"/>
      <c r="DK1263" s="57"/>
      <c r="DL1263" s="57"/>
      <c r="DM1263" s="57"/>
      <c r="DN1263" s="57"/>
      <c r="DO1263" s="57"/>
      <c r="DP1263" s="57"/>
      <c r="DQ1263" s="57"/>
      <c r="DR1263" s="57"/>
      <c r="DS1263" s="57"/>
      <c r="DT1263" s="57"/>
      <c r="DU1263" s="57"/>
      <c r="DV1263" s="57"/>
      <c r="DW1263" s="57"/>
      <c r="DX1263" s="57"/>
      <c r="DY1263" s="57"/>
      <c r="DZ1263" s="57"/>
      <c r="EA1263" s="57"/>
      <c r="EB1263" s="57"/>
      <c r="EC1263" s="57"/>
      <c r="ED1263" s="57"/>
      <c r="EE1263" s="57"/>
      <c r="EF1263" s="57"/>
      <c r="EG1263" s="57"/>
      <c r="EH1263" s="57"/>
      <c r="EI1263" s="57"/>
      <c r="EJ1263" s="57"/>
      <c r="EK1263" s="57"/>
      <c r="EL1263" s="57"/>
      <c r="EM1263" s="57"/>
      <c r="EN1263" s="57"/>
      <c r="EO1263" s="57"/>
      <c r="EP1263" s="57"/>
      <c r="EQ1263" s="57"/>
      <c r="ER1263" s="57"/>
      <c r="ES1263" s="57"/>
      <c r="ET1263" s="57"/>
      <c r="EU1263" s="57"/>
      <c r="EV1263" s="57"/>
      <c r="EW1263" s="57"/>
      <c r="EX1263" s="57"/>
      <c r="EY1263" s="57"/>
      <c r="EZ1263" s="57"/>
      <c r="FA1263" s="57"/>
      <c r="FB1263" s="57"/>
      <c r="FC1263" s="57"/>
      <c r="FD1263" s="57"/>
      <c r="FE1263" s="57"/>
      <c r="FF1263" s="57"/>
      <c r="FG1263" s="92"/>
      <c r="FH1263" s="92"/>
      <c r="FI1263" s="92"/>
      <c r="FJ1263" s="92"/>
      <c r="FK1263" s="92"/>
      <c r="FL1263" s="92"/>
      <c r="FM1263" s="92"/>
      <c r="FN1263" s="92"/>
      <c r="FO1263" s="92"/>
    </row>
    <row r="1264" s="58" customFormat="1" ht="15" spans="1:171">
      <c r="A1264" s="85">
        <v>2220504</v>
      </c>
      <c r="B1264" s="106" t="s">
        <v>1067</v>
      </c>
      <c r="C1264" s="87">
        <v>0</v>
      </c>
      <c r="D1264" s="87">
        <v>0</v>
      </c>
      <c r="E1264" s="88"/>
      <c r="F1264" s="57"/>
      <c r="G1264" s="57"/>
      <c r="H1264" s="57"/>
      <c r="I1264" s="57"/>
      <c r="J1264" s="57"/>
      <c r="K1264" s="57"/>
      <c r="L1264" s="57"/>
      <c r="M1264" s="57"/>
      <c r="N1264" s="57"/>
      <c r="O1264" s="57"/>
      <c r="P1264" s="57"/>
      <c r="Q1264" s="57"/>
      <c r="R1264" s="57"/>
      <c r="S1264" s="57"/>
      <c r="T1264" s="57"/>
      <c r="U1264" s="57"/>
      <c r="V1264" s="57"/>
      <c r="W1264" s="57"/>
      <c r="X1264" s="57"/>
      <c r="Y1264" s="57"/>
      <c r="Z1264" s="57"/>
      <c r="AA1264" s="57"/>
      <c r="AB1264" s="57"/>
      <c r="AC1264" s="57"/>
      <c r="AD1264" s="57"/>
      <c r="AE1264" s="57"/>
      <c r="AF1264" s="57"/>
      <c r="AG1264" s="57"/>
      <c r="AH1264" s="57"/>
      <c r="AI1264" s="57"/>
      <c r="AJ1264" s="57"/>
      <c r="AK1264" s="57"/>
      <c r="AL1264" s="57"/>
      <c r="AM1264" s="57"/>
      <c r="AN1264" s="57"/>
      <c r="AO1264" s="57"/>
      <c r="AP1264" s="57"/>
      <c r="AQ1264" s="57"/>
      <c r="AR1264" s="57"/>
      <c r="AS1264" s="57"/>
      <c r="AT1264" s="57"/>
      <c r="AU1264" s="57"/>
      <c r="AV1264" s="57"/>
      <c r="AW1264" s="57"/>
      <c r="AX1264" s="57"/>
      <c r="AY1264" s="57"/>
      <c r="AZ1264" s="57"/>
      <c r="BA1264" s="57"/>
      <c r="BB1264" s="57"/>
      <c r="BC1264" s="57"/>
      <c r="BD1264" s="57"/>
      <c r="BE1264" s="57"/>
      <c r="BF1264" s="57"/>
      <c r="BG1264" s="57"/>
      <c r="BH1264" s="57"/>
      <c r="BI1264" s="57"/>
      <c r="BJ1264" s="57"/>
      <c r="BK1264" s="57"/>
      <c r="BL1264" s="57"/>
      <c r="BM1264" s="57"/>
      <c r="BN1264" s="57"/>
      <c r="BO1264" s="57"/>
      <c r="BP1264" s="57"/>
      <c r="BQ1264" s="57"/>
      <c r="BR1264" s="57"/>
      <c r="BS1264" s="57"/>
      <c r="BT1264" s="57"/>
      <c r="BU1264" s="57"/>
      <c r="BV1264" s="57"/>
      <c r="BW1264" s="57"/>
      <c r="BX1264" s="57"/>
      <c r="BY1264" s="57"/>
      <c r="BZ1264" s="57"/>
      <c r="CA1264" s="57"/>
      <c r="CB1264" s="57"/>
      <c r="CC1264" s="57"/>
      <c r="CD1264" s="57"/>
      <c r="CE1264" s="57"/>
      <c r="CF1264" s="57"/>
      <c r="CG1264" s="57"/>
      <c r="CH1264" s="57"/>
      <c r="CI1264" s="57"/>
      <c r="CJ1264" s="57"/>
      <c r="CK1264" s="57"/>
      <c r="CL1264" s="57"/>
      <c r="CM1264" s="57"/>
      <c r="CN1264" s="57"/>
      <c r="CO1264" s="57"/>
      <c r="CP1264" s="57"/>
      <c r="CQ1264" s="57"/>
      <c r="CR1264" s="57"/>
      <c r="CS1264" s="57"/>
      <c r="CT1264" s="57"/>
      <c r="CU1264" s="57"/>
      <c r="CV1264" s="57"/>
      <c r="CW1264" s="57"/>
      <c r="CX1264" s="57"/>
      <c r="CY1264" s="57"/>
      <c r="CZ1264" s="57"/>
      <c r="DA1264" s="57"/>
      <c r="DB1264" s="57"/>
      <c r="DC1264" s="57"/>
      <c r="DD1264" s="57"/>
      <c r="DE1264" s="57"/>
      <c r="DF1264" s="57"/>
      <c r="DG1264" s="57"/>
      <c r="DH1264" s="57"/>
      <c r="DI1264" s="57"/>
      <c r="DJ1264" s="57"/>
      <c r="DK1264" s="57"/>
      <c r="DL1264" s="57"/>
      <c r="DM1264" s="57"/>
      <c r="DN1264" s="57"/>
      <c r="DO1264" s="57"/>
      <c r="DP1264" s="57"/>
      <c r="DQ1264" s="57"/>
      <c r="DR1264" s="57"/>
      <c r="DS1264" s="57"/>
      <c r="DT1264" s="57"/>
      <c r="DU1264" s="57"/>
      <c r="DV1264" s="57"/>
      <c r="DW1264" s="57"/>
      <c r="DX1264" s="57"/>
      <c r="DY1264" s="57"/>
      <c r="DZ1264" s="57"/>
      <c r="EA1264" s="57"/>
      <c r="EB1264" s="57"/>
      <c r="EC1264" s="57"/>
      <c r="ED1264" s="57"/>
      <c r="EE1264" s="57"/>
      <c r="EF1264" s="57"/>
      <c r="EG1264" s="57"/>
      <c r="EH1264" s="57"/>
      <c r="EI1264" s="57"/>
      <c r="EJ1264" s="57"/>
      <c r="EK1264" s="57"/>
      <c r="EL1264" s="57"/>
      <c r="EM1264" s="57"/>
      <c r="EN1264" s="57"/>
      <c r="EO1264" s="57"/>
      <c r="EP1264" s="57"/>
      <c r="EQ1264" s="57"/>
      <c r="ER1264" s="57"/>
      <c r="ES1264" s="57"/>
      <c r="ET1264" s="57"/>
      <c r="EU1264" s="57"/>
      <c r="EV1264" s="57"/>
      <c r="EW1264" s="57"/>
      <c r="EX1264" s="57"/>
      <c r="EY1264" s="57"/>
      <c r="EZ1264" s="57"/>
      <c r="FA1264" s="57"/>
      <c r="FB1264" s="57"/>
      <c r="FC1264" s="57"/>
      <c r="FD1264" s="57"/>
      <c r="FE1264" s="57"/>
      <c r="FF1264" s="57"/>
      <c r="FG1264" s="92"/>
      <c r="FH1264" s="92"/>
      <c r="FI1264" s="92"/>
      <c r="FJ1264" s="92"/>
      <c r="FK1264" s="92"/>
      <c r="FL1264" s="92"/>
      <c r="FM1264" s="92"/>
      <c r="FN1264" s="92"/>
      <c r="FO1264" s="92"/>
    </row>
    <row r="1265" s="58" customFormat="1" ht="15" spans="1:171">
      <c r="A1265" s="85">
        <v>2220505</v>
      </c>
      <c r="B1265" s="106" t="s">
        <v>1068</v>
      </c>
      <c r="C1265" s="87">
        <v>0</v>
      </c>
      <c r="D1265" s="87">
        <v>0</v>
      </c>
      <c r="E1265" s="88"/>
      <c r="F1265" s="57"/>
      <c r="G1265" s="57"/>
      <c r="H1265" s="57"/>
      <c r="I1265" s="57"/>
      <c r="J1265" s="57"/>
      <c r="K1265" s="57"/>
      <c r="L1265" s="57"/>
      <c r="M1265" s="57"/>
      <c r="N1265" s="57"/>
      <c r="O1265" s="57"/>
      <c r="P1265" s="57"/>
      <c r="Q1265" s="57"/>
      <c r="R1265" s="57"/>
      <c r="S1265" s="57"/>
      <c r="T1265" s="57"/>
      <c r="U1265" s="57"/>
      <c r="V1265" s="57"/>
      <c r="W1265" s="57"/>
      <c r="X1265" s="57"/>
      <c r="Y1265" s="57"/>
      <c r="Z1265" s="57"/>
      <c r="AA1265" s="57"/>
      <c r="AB1265" s="57"/>
      <c r="AC1265" s="57"/>
      <c r="AD1265" s="57"/>
      <c r="AE1265" s="57"/>
      <c r="AF1265" s="57"/>
      <c r="AG1265" s="57"/>
      <c r="AH1265" s="57"/>
      <c r="AI1265" s="57"/>
      <c r="AJ1265" s="57"/>
      <c r="AK1265" s="57"/>
      <c r="AL1265" s="57"/>
      <c r="AM1265" s="57"/>
      <c r="AN1265" s="57"/>
      <c r="AO1265" s="57"/>
      <c r="AP1265" s="57"/>
      <c r="AQ1265" s="57"/>
      <c r="AR1265" s="57"/>
      <c r="AS1265" s="57"/>
      <c r="AT1265" s="57"/>
      <c r="AU1265" s="57"/>
      <c r="AV1265" s="57"/>
      <c r="AW1265" s="57"/>
      <c r="AX1265" s="57"/>
      <c r="AY1265" s="57"/>
      <c r="AZ1265" s="57"/>
      <c r="BA1265" s="57"/>
      <c r="BB1265" s="57"/>
      <c r="BC1265" s="57"/>
      <c r="BD1265" s="57"/>
      <c r="BE1265" s="57"/>
      <c r="BF1265" s="57"/>
      <c r="BG1265" s="57"/>
      <c r="BH1265" s="57"/>
      <c r="BI1265" s="57"/>
      <c r="BJ1265" s="57"/>
      <c r="BK1265" s="57"/>
      <c r="BL1265" s="57"/>
      <c r="BM1265" s="57"/>
      <c r="BN1265" s="57"/>
      <c r="BO1265" s="57"/>
      <c r="BP1265" s="57"/>
      <c r="BQ1265" s="57"/>
      <c r="BR1265" s="57"/>
      <c r="BS1265" s="57"/>
      <c r="BT1265" s="57"/>
      <c r="BU1265" s="57"/>
      <c r="BV1265" s="57"/>
      <c r="BW1265" s="57"/>
      <c r="BX1265" s="57"/>
      <c r="BY1265" s="57"/>
      <c r="BZ1265" s="57"/>
      <c r="CA1265" s="57"/>
      <c r="CB1265" s="57"/>
      <c r="CC1265" s="57"/>
      <c r="CD1265" s="57"/>
      <c r="CE1265" s="57"/>
      <c r="CF1265" s="57"/>
      <c r="CG1265" s="57"/>
      <c r="CH1265" s="57"/>
      <c r="CI1265" s="57"/>
      <c r="CJ1265" s="57"/>
      <c r="CK1265" s="57"/>
      <c r="CL1265" s="57"/>
      <c r="CM1265" s="57"/>
      <c r="CN1265" s="57"/>
      <c r="CO1265" s="57"/>
      <c r="CP1265" s="57"/>
      <c r="CQ1265" s="57"/>
      <c r="CR1265" s="57"/>
      <c r="CS1265" s="57"/>
      <c r="CT1265" s="57"/>
      <c r="CU1265" s="57"/>
      <c r="CV1265" s="57"/>
      <c r="CW1265" s="57"/>
      <c r="CX1265" s="57"/>
      <c r="CY1265" s="57"/>
      <c r="CZ1265" s="57"/>
      <c r="DA1265" s="57"/>
      <c r="DB1265" s="57"/>
      <c r="DC1265" s="57"/>
      <c r="DD1265" s="57"/>
      <c r="DE1265" s="57"/>
      <c r="DF1265" s="57"/>
      <c r="DG1265" s="57"/>
      <c r="DH1265" s="57"/>
      <c r="DI1265" s="57"/>
      <c r="DJ1265" s="57"/>
      <c r="DK1265" s="57"/>
      <c r="DL1265" s="57"/>
      <c r="DM1265" s="57"/>
      <c r="DN1265" s="57"/>
      <c r="DO1265" s="57"/>
      <c r="DP1265" s="57"/>
      <c r="DQ1265" s="57"/>
      <c r="DR1265" s="57"/>
      <c r="DS1265" s="57"/>
      <c r="DT1265" s="57"/>
      <c r="DU1265" s="57"/>
      <c r="DV1265" s="57"/>
      <c r="DW1265" s="57"/>
      <c r="DX1265" s="57"/>
      <c r="DY1265" s="57"/>
      <c r="DZ1265" s="57"/>
      <c r="EA1265" s="57"/>
      <c r="EB1265" s="57"/>
      <c r="EC1265" s="57"/>
      <c r="ED1265" s="57"/>
      <c r="EE1265" s="57"/>
      <c r="EF1265" s="57"/>
      <c r="EG1265" s="57"/>
      <c r="EH1265" s="57"/>
      <c r="EI1265" s="57"/>
      <c r="EJ1265" s="57"/>
      <c r="EK1265" s="57"/>
      <c r="EL1265" s="57"/>
      <c r="EM1265" s="57"/>
      <c r="EN1265" s="57"/>
      <c r="EO1265" s="57"/>
      <c r="EP1265" s="57"/>
      <c r="EQ1265" s="57"/>
      <c r="ER1265" s="57"/>
      <c r="ES1265" s="57"/>
      <c r="ET1265" s="57"/>
      <c r="EU1265" s="57"/>
      <c r="EV1265" s="57"/>
      <c r="EW1265" s="57"/>
      <c r="EX1265" s="57"/>
      <c r="EY1265" s="57"/>
      <c r="EZ1265" s="57"/>
      <c r="FA1265" s="57"/>
      <c r="FB1265" s="57"/>
      <c r="FC1265" s="57"/>
      <c r="FD1265" s="57"/>
      <c r="FE1265" s="57"/>
      <c r="FF1265" s="57"/>
      <c r="FG1265" s="92"/>
      <c r="FH1265" s="92"/>
      <c r="FI1265" s="92"/>
      <c r="FJ1265" s="92"/>
      <c r="FK1265" s="92"/>
      <c r="FL1265" s="92"/>
      <c r="FM1265" s="92"/>
      <c r="FN1265" s="92"/>
      <c r="FO1265" s="92"/>
    </row>
    <row r="1266" s="58" customFormat="1" ht="15" spans="1:171">
      <c r="A1266" s="85">
        <v>2220506</v>
      </c>
      <c r="B1266" s="106" t="s">
        <v>1069</v>
      </c>
      <c r="C1266" s="87">
        <v>0</v>
      </c>
      <c r="D1266" s="87">
        <v>0</v>
      </c>
      <c r="E1266" s="88"/>
      <c r="F1266" s="57"/>
      <c r="G1266" s="57"/>
      <c r="H1266" s="57"/>
      <c r="I1266" s="57"/>
      <c r="J1266" s="57"/>
      <c r="K1266" s="57"/>
      <c r="L1266" s="57"/>
      <c r="M1266" s="57"/>
      <c r="N1266" s="57"/>
      <c r="O1266" s="57"/>
      <c r="P1266" s="57"/>
      <c r="Q1266" s="57"/>
      <c r="R1266" s="57"/>
      <c r="S1266" s="57"/>
      <c r="T1266" s="57"/>
      <c r="U1266" s="57"/>
      <c r="V1266" s="57"/>
      <c r="W1266" s="57"/>
      <c r="X1266" s="57"/>
      <c r="Y1266" s="57"/>
      <c r="Z1266" s="57"/>
      <c r="AA1266" s="57"/>
      <c r="AB1266" s="57"/>
      <c r="AC1266" s="57"/>
      <c r="AD1266" s="57"/>
      <c r="AE1266" s="57"/>
      <c r="AF1266" s="57"/>
      <c r="AG1266" s="57"/>
      <c r="AH1266" s="57"/>
      <c r="AI1266" s="57"/>
      <c r="AJ1266" s="57"/>
      <c r="AK1266" s="57"/>
      <c r="AL1266" s="57"/>
      <c r="AM1266" s="57"/>
      <c r="AN1266" s="57"/>
      <c r="AO1266" s="57"/>
      <c r="AP1266" s="57"/>
      <c r="AQ1266" s="57"/>
      <c r="AR1266" s="57"/>
      <c r="AS1266" s="57"/>
      <c r="AT1266" s="57"/>
      <c r="AU1266" s="57"/>
      <c r="AV1266" s="57"/>
      <c r="AW1266" s="57"/>
      <c r="AX1266" s="57"/>
      <c r="AY1266" s="57"/>
      <c r="AZ1266" s="57"/>
      <c r="BA1266" s="57"/>
      <c r="BB1266" s="57"/>
      <c r="BC1266" s="57"/>
      <c r="BD1266" s="57"/>
      <c r="BE1266" s="57"/>
      <c r="BF1266" s="57"/>
      <c r="BG1266" s="57"/>
      <c r="BH1266" s="57"/>
      <c r="BI1266" s="57"/>
      <c r="BJ1266" s="57"/>
      <c r="BK1266" s="57"/>
      <c r="BL1266" s="57"/>
      <c r="BM1266" s="57"/>
      <c r="BN1266" s="57"/>
      <c r="BO1266" s="57"/>
      <c r="BP1266" s="57"/>
      <c r="BQ1266" s="57"/>
      <c r="BR1266" s="57"/>
      <c r="BS1266" s="57"/>
      <c r="BT1266" s="57"/>
      <c r="BU1266" s="57"/>
      <c r="BV1266" s="57"/>
      <c r="BW1266" s="57"/>
      <c r="BX1266" s="57"/>
      <c r="BY1266" s="57"/>
      <c r="BZ1266" s="57"/>
      <c r="CA1266" s="57"/>
      <c r="CB1266" s="57"/>
      <c r="CC1266" s="57"/>
      <c r="CD1266" s="57"/>
      <c r="CE1266" s="57"/>
      <c r="CF1266" s="57"/>
      <c r="CG1266" s="57"/>
      <c r="CH1266" s="57"/>
      <c r="CI1266" s="57"/>
      <c r="CJ1266" s="57"/>
      <c r="CK1266" s="57"/>
      <c r="CL1266" s="57"/>
      <c r="CM1266" s="57"/>
      <c r="CN1266" s="57"/>
      <c r="CO1266" s="57"/>
      <c r="CP1266" s="57"/>
      <c r="CQ1266" s="57"/>
      <c r="CR1266" s="57"/>
      <c r="CS1266" s="57"/>
      <c r="CT1266" s="57"/>
      <c r="CU1266" s="57"/>
      <c r="CV1266" s="57"/>
      <c r="CW1266" s="57"/>
      <c r="CX1266" s="57"/>
      <c r="CY1266" s="57"/>
      <c r="CZ1266" s="57"/>
      <c r="DA1266" s="57"/>
      <c r="DB1266" s="57"/>
      <c r="DC1266" s="57"/>
      <c r="DD1266" s="57"/>
      <c r="DE1266" s="57"/>
      <c r="DF1266" s="57"/>
      <c r="DG1266" s="57"/>
      <c r="DH1266" s="57"/>
      <c r="DI1266" s="57"/>
      <c r="DJ1266" s="57"/>
      <c r="DK1266" s="57"/>
      <c r="DL1266" s="57"/>
      <c r="DM1266" s="57"/>
      <c r="DN1266" s="57"/>
      <c r="DO1266" s="57"/>
      <c r="DP1266" s="57"/>
      <c r="DQ1266" s="57"/>
      <c r="DR1266" s="57"/>
      <c r="DS1266" s="57"/>
      <c r="DT1266" s="57"/>
      <c r="DU1266" s="57"/>
      <c r="DV1266" s="57"/>
      <c r="DW1266" s="57"/>
      <c r="DX1266" s="57"/>
      <c r="DY1266" s="57"/>
      <c r="DZ1266" s="57"/>
      <c r="EA1266" s="57"/>
      <c r="EB1266" s="57"/>
      <c r="EC1266" s="57"/>
      <c r="ED1266" s="57"/>
      <c r="EE1266" s="57"/>
      <c r="EF1266" s="57"/>
      <c r="EG1266" s="57"/>
      <c r="EH1266" s="57"/>
      <c r="EI1266" s="57"/>
      <c r="EJ1266" s="57"/>
      <c r="EK1266" s="57"/>
      <c r="EL1266" s="57"/>
      <c r="EM1266" s="57"/>
      <c r="EN1266" s="57"/>
      <c r="EO1266" s="57"/>
      <c r="EP1266" s="57"/>
      <c r="EQ1266" s="57"/>
      <c r="ER1266" s="57"/>
      <c r="ES1266" s="57"/>
      <c r="ET1266" s="57"/>
      <c r="EU1266" s="57"/>
      <c r="EV1266" s="57"/>
      <c r="EW1266" s="57"/>
      <c r="EX1266" s="57"/>
      <c r="EY1266" s="57"/>
      <c r="EZ1266" s="57"/>
      <c r="FA1266" s="57"/>
      <c r="FB1266" s="57"/>
      <c r="FC1266" s="57"/>
      <c r="FD1266" s="57"/>
      <c r="FE1266" s="57"/>
      <c r="FF1266" s="57"/>
      <c r="FG1266" s="92"/>
      <c r="FH1266" s="92"/>
      <c r="FI1266" s="92"/>
      <c r="FJ1266" s="92"/>
      <c r="FK1266" s="92"/>
      <c r="FL1266" s="92"/>
      <c r="FM1266" s="92"/>
      <c r="FN1266" s="92"/>
      <c r="FO1266" s="92"/>
    </row>
    <row r="1267" s="58" customFormat="1" ht="15" spans="1:171">
      <c r="A1267" s="85">
        <v>2220507</v>
      </c>
      <c r="B1267" s="106" t="s">
        <v>1070</v>
      </c>
      <c r="C1267" s="87">
        <v>0</v>
      </c>
      <c r="D1267" s="87">
        <v>0</v>
      </c>
      <c r="E1267" s="88"/>
      <c r="F1267" s="57"/>
      <c r="G1267" s="57"/>
      <c r="H1267" s="57"/>
      <c r="I1267" s="57"/>
      <c r="J1267" s="57"/>
      <c r="K1267" s="57"/>
      <c r="L1267" s="57"/>
      <c r="M1267" s="57"/>
      <c r="N1267" s="57"/>
      <c r="O1267" s="57"/>
      <c r="P1267" s="57"/>
      <c r="Q1267" s="57"/>
      <c r="R1267" s="57"/>
      <c r="S1267" s="57"/>
      <c r="T1267" s="57"/>
      <c r="U1267" s="57"/>
      <c r="V1267" s="57"/>
      <c r="W1267" s="57"/>
      <c r="X1267" s="57"/>
      <c r="Y1267" s="57"/>
      <c r="Z1267" s="57"/>
      <c r="AA1267" s="57"/>
      <c r="AB1267" s="57"/>
      <c r="AC1267" s="57"/>
      <c r="AD1267" s="57"/>
      <c r="AE1267" s="57"/>
      <c r="AF1267" s="57"/>
      <c r="AG1267" s="57"/>
      <c r="AH1267" s="57"/>
      <c r="AI1267" s="57"/>
      <c r="AJ1267" s="57"/>
      <c r="AK1267" s="57"/>
      <c r="AL1267" s="57"/>
      <c r="AM1267" s="57"/>
      <c r="AN1267" s="57"/>
      <c r="AO1267" s="57"/>
      <c r="AP1267" s="57"/>
      <c r="AQ1267" s="57"/>
      <c r="AR1267" s="57"/>
      <c r="AS1267" s="57"/>
      <c r="AT1267" s="57"/>
      <c r="AU1267" s="57"/>
      <c r="AV1267" s="57"/>
      <c r="AW1267" s="57"/>
      <c r="AX1267" s="57"/>
      <c r="AY1267" s="57"/>
      <c r="AZ1267" s="57"/>
      <c r="BA1267" s="57"/>
      <c r="BB1267" s="57"/>
      <c r="BC1267" s="57"/>
      <c r="BD1267" s="57"/>
      <c r="BE1267" s="57"/>
      <c r="BF1267" s="57"/>
      <c r="BG1267" s="57"/>
      <c r="BH1267" s="57"/>
      <c r="BI1267" s="57"/>
      <c r="BJ1267" s="57"/>
      <c r="BK1267" s="57"/>
      <c r="BL1267" s="57"/>
      <c r="BM1267" s="57"/>
      <c r="BN1267" s="57"/>
      <c r="BO1267" s="57"/>
      <c r="BP1267" s="57"/>
      <c r="BQ1267" s="57"/>
      <c r="BR1267" s="57"/>
      <c r="BS1267" s="57"/>
      <c r="BT1267" s="57"/>
      <c r="BU1267" s="57"/>
      <c r="BV1267" s="57"/>
      <c r="BW1267" s="57"/>
      <c r="BX1267" s="57"/>
      <c r="BY1267" s="57"/>
      <c r="BZ1267" s="57"/>
      <c r="CA1267" s="57"/>
      <c r="CB1267" s="57"/>
      <c r="CC1267" s="57"/>
      <c r="CD1267" s="57"/>
      <c r="CE1267" s="57"/>
      <c r="CF1267" s="57"/>
      <c r="CG1267" s="57"/>
      <c r="CH1267" s="57"/>
      <c r="CI1267" s="57"/>
      <c r="CJ1267" s="57"/>
      <c r="CK1267" s="57"/>
      <c r="CL1267" s="57"/>
      <c r="CM1267" s="57"/>
      <c r="CN1267" s="57"/>
      <c r="CO1267" s="57"/>
      <c r="CP1267" s="57"/>
      <c r="CQ1267" s="57"/>
      <c r="CR1267" s="57"/>
      <c r="CS1267" s="57"/>
      <c r="CT1267" s="57"/>
      <c r="CU1267" s="57"/>
      <c r="CV1267" s="57"/>
      <c r="CW1267" s="57"/>
      <c r="CX1267" s="57"/>
      <c r="CY1267" s="57"/>
      <c r="CZ1267" s="57"/>
      <c r="DA1267" s="57"/>
      <c r="DB1267" s="57"/>
      <c r="DC1267" s="57"/>
      <c r="DD1267" s="57"/>
      <c r="DE1267" s="57"/>
      <c r="DF1267" s="57"/>
      <c r="DG1267" s="57"/>
      <c r="DH1267" s="57"/>
      <c r="DI1267" s="57"/>
      <c r="DJ1267" s="57"/>
      <c r="DK1267" s="57"/>
      <c r="DL1267" s="57"/>
      <c r="DM1267" s="57"/>
      <c r="DN1267" s="57"/>
      <c r="DO1267" s="57"/>
      <c r="DP1267" s="57"/>
      <c r="DQ1267" s="57"/>
      <c r="DR1267" s="57"/>
      <c r="DS1267" s="57"/>
      <c r="DT1267" s="57"/>
      <c r="DU1267" s="57"/>
      <c r="DV1267" s="57"/>
      <c r="DW1267" s="57"/>
      <c r="DX1267" s="57"/>
      <c r="DY1267" s="57"/>
      <c r="DZ1267" s="57"/>
      <c r="EA1267" s="57"/>
      <c r="EB1267" s="57"/>
      <c r="EC1267" s="57"/>
      <c r="ED1267" s="57"/>
      <c r="EE1267" s="57"/>
      <c r="EF1267" s="57"/>
      <c r="EG1267" s="57"/>
      <c r="EH1267" s="57"/>
      <c r="EI1267" s="57"/>
      <c r="EJ1267" s="57"/>
      <c r="EK1267" s="57"/>
      <c r="EL1267" s="57"/>
      <c r="EM1267" s="57"/>
      <c r="EN1267" s="57"/>
      <c r="EO1267" s="57"/>
      <c r="EP1267" s="57"/>
      <c r="EQ1267" s="57"/>
      <c r="ER1267" s="57"/>
      <c r="ES1267" s="57"/>
      <c r="ET1267" s="57"/>
      <c r="EU1267" s="57"/>
      <c r="EV1267" s="57"/>
      <c r="EW1267" s="57"/>
      <c r="EX1267" s="57"/>
      <c r="EY1267" s="57"/>
      <c r="EZ1267" s="57"/>
      <c r="FA1267" s="57"/>
      <c r="FB1267" s="57"/>
      <c r="FC1267" s="57"/>
      <c r="FD1267" s="57"/>
      <c r="FE1267" s="57"/>
      <c r="FF1267" s="57"/>
      <c r="FG1267" s="92"/>
      <c r="FH1267" s="92"/>
      <c r="FI1267" s="92"/>
      <c r="FJ1267" s="92"/>
      <c r="FK1267" s="92"/>
      <c r="FL1267" s="92"/>
      <c r="FM1267" s="92"/>
      <c r="FN1267" s="92"/>
      <c r="FO1267" s="92"/>
    </row>
    <row r="1268" s="58" customFormat="1" ht="15" spans="1:171">
      <c r="A1268" s="85">
        <v>2220508</v>
      </c>
      <c r="B1268" s="106" t="s">
        <v>1071</v>
      </c>
      <c r="C1268" s="87">
        <v>0</v>
      </c>
      <c r="D1268" s="87">
        <v>0</v>
      </c>
      <c r="E1268" s="88"/>
      <c r="F1268" s="57"/>
      <c r="G1268" s="57"/>
      <c r="H1268" s="57"/>
      <c r="I1268" s="57"/>
      <c r="J1268" s="57"/>
      <c r="K1268" s="57"/>
      <c r="L1268" s="57"/>
      <c r="M1268" s="57"/>
      <c r="N1268" s="57"/>
      <c r="O1268" s="57"/>
      <c r="P1268" s="57"/>
      <c r="Q1268" s="57"/>
      <c r="R1268" s="57"/>
      <c r="S1268" s="57"/>
      <c r="T1268" s="57"/>
      <c r="U1268" s="57"/>
      <c r="V1268" s="57"/>
      <c r="W1268" s="57"/>
      <c r="X1268" s="57"/>
      <c r="Y1268" s="57"/>
      <c r="Z1268" s="57"/>
      <c r="AA1268" s="57"/>
      <c r="AB1268" s="57"/>
      <c r="AC1268" s="57"/>
      <c r="AD1268" s="57"/>
      <c r="AE1268" s="57"/>
      <c r="AF1268" s="57"/>
      <c r="AG1268" s="57"/>
      <c r="AH1268" s="57"/>
      <c r="AI1268" s="57"/>
      <c r="AJ1268" s="57"/>
      <c r="AK1268" s="57"/>
      <c r="AL1268" s="57"/>
      <c r="AM1268" s="57"/>
      <c r="AN1268" s="57"/>
      <c r="AO1268" s="57"/>
      <c r="AP1268" s="57"/>
      <c r="AQ1268" s="57"/>
      <c r="AR1268" s="57"/>
      <c r="AS1268" s="57"/>
      <c r="AT1268" s="57"/>
      <c r="AU1268" s="57"/>
      <c r="AV1268" s="57"/>
      <c r="AW1268" s="57"/>
      <c r="AX1268" s="57"/>
      <c r="AY1268" s="57"/>
      <c r="AZ1268" s="57"/>
      <c r="BA1268" s="57"/>
      <c r="BB1268" s="57"/>
      <c r="BC1268" s="57"/>
      <c r="BD1268" s="57"/>
      <c r="BE1268" s="57"/>
      <c r="BF1268" s="57"/>
      <c r="BG1268" s="57"/>
      <c r="BH1268" s="57"/>
      <c r="BI1268" s="57"/>
      <c r="BJ1268" s="57"/>
      <c r="BK1268" s="57"/>
      <c r="BL1268" s="57"/>
      <c r="BM1268" s="57"/>
      <c r="BN1268" s="57"/>
      <c r="BO1268" s="57"/>
      <c r="BP1268" s="57"/>
      <c r="BQ1268" s="57"/>
      <c r="BR1268" s="57"/>
      <c r="BS1268" s="57"/>
      <c r="BT1268" s="57"/>
      <c r="BU1268" s="57"/>
      <c r="BV1268" s="57"/>
      <c r="BW1268" s="57"/>
      <c r="BX1268" s="57"/>
      <c r="BY1268" s="57"/>
      <c r="BZ1268" s="57"/>
      <c r="CA1268" s="57"/>
      <c r="CB1268" s="57"/>
      <c r="CC1268" s="57"/>
      <c r="CD1268" s="57"/>
      <c r="CE1268" s="57"/>
      <c r="CF1268" s="57"/>
      <c r="CG1268" s="57"/>
      <c r="CH1268" s="57"/>
      <c r="CI1268" s="57"/>
      <c r="CJ1268" s="57"/>
      <c r="CK1268" s="57"/>
      <c r="CL1268" s="57"/>
      <c r="CM1268" s="57"/>
      <c r="CN1268" s="57"/>
      <c r="CO1268" s="57"/>
      <c r="CP1268" s="57"/>
      <c r="CQ1268" s="57"/>
      <c r="CR1268" s="57"/>
      <c r="CS1268" s="57"/>
      <c r="CT1268" s="57"/>
      <c r="CU1268" s="57"/>
      <c r="CV1268" s="57"/>
      <c r="CW1268" s="57"/>
      <c r="CX1268" s="57"/>
      <c r="CY1268" s="57"/>
      <c r="CZ1268" s="57"/>
      <c r="DA1268" s="57"/>
      <c r="DB1268" s="57"/>
      <c r="DC1268" s="57"/>
      <c r="DD1268" s="57"/>
      <c r="DE1268" s="57"/>
      <c r="DF1268" s="57"/>
      <c r="DG1268" s="57"/>
      <c r="DH1268" s="57"/>
      <c r="DI1268" s="57"/>
      <c r="DJ1268" s="57"/>
      <c r="DK1268" s="57"/>
      <c r="DL1268" s="57"/>
      <c r="DM1268" s="57"/>
      <c r="DN1268" s="57"/>
      <c r="DO1268" s="57"/>
      <c r="DP1268" s="57"/>
      <c r="DQ1268" s="57"/>
      <c r="DR1268" s="57"/>
      <c r="DS1268" s="57"/>
      <c r="DT1268" s="57"/>
      <c r="DU1268" s="57"/>
      <c r="DV1268" s="57"/>
      <c r="DW1268" s="57"/>
      <c r="DX1268" s="57"/>
      <c r="DY1268" s="57"/>
      <c r="DZ1268" s="57"/>
      <c r="EA1268" s="57"/>
      <c r="EB1268" s="57"/>
      <c r="EC1268" s="57"/>
      <c r="ED1268" s="57"/>
      <c r="EE1268" s="57"/>
      <c r="EF1268" s="57"/>
      <c r="EG1268" s="57"/>
      <c r="EH1268" s="57"/>
      <c r="EI1268" s="57"/>
      <c r="EJ1268" s="57"/>
      <c r="EK1268" s="57"/>
      <c r="EL1268" s="57"/>
      <c r="EM1268" s="57"/>
      <c r="EN1268" s="57"/>
      <c r="EO1268" s="57"/>
      <c r="EP1268" s="57"/>
      <c r="EQ1268" s="57"/>
      <c r="ER1268" s="57"/>
      <c r="ES1268" s="57"/>
      <c r="ET1268" s="57"/>
      <c r="EU1268" s="57"/>
      <c r="EV1268" s="57"/>
      <c r="EW1268" s="57"/>
      <c r="EX1268" s="57"/>
      <c r="EY1268" s="57"/>
      <c r="EZ1268" s="57"/>
      <c r="FA1268" s="57"/>
      <c r="FB1268" s="57"/>
      <c r="FC1268" s="57"/>
      <c r="FD1268" s="57"/>
      <c r="FE1268" s="57"/>
      <c r="FF1268" s="57"/>
      <c r="FG1268" s="92"/>
      <c r="FH1268" s="92"/>
      <c r="FI1268" s="92"/>
      <c r="FJ1268" s="92"/>
      <c r="FK1268" s="92"/>
      <c r="FL1268" s="92"/>
      <c r="FM1268" s="92"/>
      <c r="FN1268" s="92"/>
      <c r="FO1268" s="92"/>
    </row>
    <row r="1269" s="58" customFormat="1" ht="15" spans="1:171">
      <c r="A1269" s="85">
        <v>2220509</v>
      </c>
      <c r="B1269" s="106" t="s">
        <v>1072</v>
      </c>
      <c r="C1269" s="87">
        <v>0</v>
      </c>
      <c r="D1269" s="87">
        <v>0</v>
      </c>
      <c r="E1269" s="88"/>
      <c r="F1269" s="57"/>
      <c r="G1269" s="57"/>
      <c r="H1269" s="57"/>
      <c r="I1269" s="57"/>
      <c r="J1269" s="57"/>
      <c r="K1269" s="57"/>
      <c r="L1269" s="57"/>
      <c r="M1269" s="57"/>
      <c r="N1269" s="57"/>
      <c r="O1269" s="57"/>
      <c r="P1269" s="57"/>
      <c r="Q1269" s="57"/>
      <c r="R1269" s="57"/>
      <c r="S1269" s="57"/>
      <c r="T1269" s="57"/>
      <c r="U1269" s="57"/>
      <c r="V1269" s="57"/>
      <c r="W1269" s="57"/>
      <c r="X1269" s="57"/>
      <c r="Y1269" s="57"/>
      <c r="Z1269" s="57"/>
      <c r="AA1269" s="57"/>
      <c r="AB1269" s="57"/>
      <c r="AC1269" s="57"/>
      <c r="AD1269" s="57"/>
      <c r="AE1269" s="57"/>
      <c r="AF1269" s="57"/>
      <c r="AG1269" s="57"/>
      <c r="AH1269" s="57"/>
      <c r="AI1269" s="57"/>
      <c r="AJ1269" s="57"/>
      <c r="AK1269" s="57"/>
      <c r="AL1269" s="57"/>
      <c r="AM1269" s="57"/>
      <c r="AN1269" s="57"/>
      <c r="AO1269" s="57"/>
      <c r="AP1269" s="57"/>
      <c r="AQ1269" s="57"/>
      <c r="AR1269" s="57"/>
      <c r="AS1269" s="57"/>
      <c r="AT1269" s="57"/>
      <c r="AU1269" s="57"/>
      <c r="AV1269" s="57"/>
      <c r="AW1269" s="57"/>
      <c r="AX1269" s="57"/>
      <c r="AY1269" s="57"/>
      <c r="AZ1269" s="57"/>
      <c r="BA1269" s="57"/>
      <c r="BB1269" s="57"/>
      <c r="BC1269" s="57"/>
      <c r="BD1269" s="57"/>
      <c r="BE1269" s="57"/>
      <c r="BF1269" s="57"/>
      <c r="BG1269" s="57"/>
      <c r="BH1269" s="57"/>
      <c r="BI1269" s="57"/>
      <c r="BJ1269" s="57"/>
      <c r="BK1269" s="57"/>
      <c r="BL1269" s="57"/>
      <c r="BM1269" s="57"/>
      <c r="BN1269" s="57"/>
      <c r="BO1269" s="57"/>
      <c r="BP1269" s="57"/>
      <c r="BQ1269" s="57"/>
      <c r="BR1269" s="57"/>
      <c r="BS1269" s="57"/>
      <c r="BT1269" s="57"/>
      <c r="BU1269" s="57"/>
      <c r="BV1269" s="57"/>
      <c r="BW1269" s="57"/>
      <c r="BX1269" s="57"/>
      <c r="BY1269" s="57"/>
      <c r="BZ1269" s="57"/>
      <c r="CA1269" s="57"/>
      <c r="CB1269" s="57"/>
      <c r="CC1269" s="57"/>
      <c r="CD1269" s="57"/>
      <c r="CE1269" s="57"/>
      <c r="CF1269" s="57"/>
      <c r="CG1269" s="57"/>
      <c r="CH1269" s="57"/>
      <c r="CI1269" s="57"/>
      <c r="CJ1269" s="57"/>
      <c r="CK1269" s="57"/>
      <c r="CL1269" s="57"/>
      <c r="CM1269" s="57"/>
      <c r="CN1269" s="57"/>
      <c r="CO1269" s="57"/>
      <c r="CP1269" s="57"/>
      <c r="CQ1269" s="57"/>
      <c r="CR1269" s="57"/>
      <c r="CS1269" s="57"/>
      <c r="CT1269" s="57"/>
      <c r="CU1269" s="57"/>
      <c r="CV1269" s="57"/>
      <c r="CW1269" s="57"/>
      <c r="CX1269" s="57"/>
      <c r="CY1269" s="57"/>
      <c r="CZ1269" s="57"/>
      <c r="DA1269" s="57"/>
      <c r="DB1269" s="57"/>
      <c r="DC1269" s="57"/>
      <c r="DD1269" s="57"/>
      <c r="DE1269" s="57"/>
      <c r="DF1269" s="57"/>
      <c r="DG1269" s="57"/>
      <c r="DH1269" s="57"/>
      <c r="DI1269" s="57"/>
      <c r="DJ1269" s="57"/>
      <c r="DK1269" s="57"/>
      <c r="DL1269" s="57"/>
      <c r="DM1269" s="57"/>
      <c r="DN1269" s="57"/>
      <c r="DO1269" s="57"/>
      <c r="DP1269" s="57"/>
      <c r="DQ1269" s="57"/>
      <c r="DR1269" s="57"/>
      <c r="DS1269" s="57"/>
      <c r="DT1269" s="57"/>
      <c r="DU1269" s="57"/>
      <c r="DV1269" s="57"/>
      <c r="DW1269" s="57"/>
      <c r="DX1269" s="57"/>
      <c r="DY1269" s="57"/>
      <c r="DZ1269" s="57"/>
      <c r="EA1269" s="57"/>
      <c r="EB1269" s="57"/>
      <c r="EC1269" s="57"/>
      <c r="ED1269" s="57"/>
      <c r="EE1269" s="57"/>
      <c r="EF1269" s="57"/>
      <c r="EG1269" s="57"/>
      <c r="EH1269" s="57"/>
      <c r="EI1269" s="57"/>
      <c r="EJ1269" s="57"/>
      <c r="EK1269" s="57"/>
      <c r="EL1269" s="57"/>
      <c r="EM1269" s="57"/>
      <c r="EN1269" s="57"/>
      <c r="EO1269" s="57"/>
      <c r="EP1269" s="57"/>
      <c r="EQ1269" s="57"/>
      <c r="ER1269" s="57"/>
      <c r="ES1269" s="57"/>
      <c r="ET1269" s="57"/>
      <c r="EU1269" s="57"/>
      <c r="EV1269" s="57"/>
      <c r="EW1269" s="57"/>
      <c r="EX1269" s="57"/>
      <c r="EY1269" s="57"/>
      <c r="EZ1269" s="57"/>
      <c r="FA1269" s="57"/>
      <c r="FB1269" s="57"/>
      <c r="FC1269" s="57"/>
      <c r="FD1269" s="57"/>
      <c r="FE1269" s="57"/>
      <c r="FF1269" s="57"/>
      <c r="FG1269" s="92"/>
      <c r="FH1269" s="92"/>
      <c r="FI1269" s="92"/>
      <c r="FJ1269" s="92"/>
      <c r="FK1269" s="92"/>
      <c r="FL1269" s="92"/>
      <c r="FM1269" s="92"/>
      <c r="FN1269" s="92"/>
      <c r="FO1269" s="92"/>
    </row>
    <row r="1270" s="58" customFormat="1" ht="15" spans="1:171">
      <c r="A1270" s="85">
        <v>2220510</v>
      </c>
      <c r="B1270" s="106" t="s">
        <v>1073</v>
      </c>
      <c r="C1270" s="87">
        <v>0</v>
      </c>
      <c r="D1270" s="87">
        <v>0</v>
      </c>
      <c r="E1270" s="88"/>
      <c r="F1270" s="57"/>
      <c r="G1270" s="57"/>
      <c r="H1270" s="57"/>
      <c r="I1270" s="57"/>
      <c r="J1270" s="57"/>
      <c r="K1270" s="57"/>
      <c r="L1270" s="57"/>
      <c r="M1270" s="57"/>
      <c r="N1270" s="57"/>
      <c r="O1270" s="57"/>
      <c r="P1270" s="57"/>
      <c r="Q1270" s="57"/>
      <c r="R1270" s="57"/>
      <c r="S1270" s="57"/>
      <c r="T1270" s="57"/>
      <c r="U1270" s="57"/>
      <c r="V1270" s="57"/>
      <c r="W1270" s="57"/>
      <c r="X1270" s="57"/>
      <c r="Y1270" s="57"/>
      <c r="Z1270" s="57"/>
      <c r="AA1270" s="57"/>
      <c r="AB1270" s="57"/>
      <c r="AC1270" s="57"/>
      <c r="AD1270" s="57"/>
      <c r="AE1270" s="57"/>
      <c r="AF1270" s="57"/>
      <c r="AG1270" s="57"/>
      <c r="AH1270" s="57"/>
      <c r="AI1270" s="57"/>
      <c r="AJ1270" s="57"/>
      <c r="AK1270" s="57"/>
      <c r="AL1270" s="57"/>
      <c r="AM1270" s="57"/>
      <c r="AN1270" s="57"/>
      <c r="AO1270" s="57"/>
      <c r="AP1270" s="57"/>
      <c r="AQ1270" s="57"/>
      <c r="AR1270" s="57"/>
      <c r="AS1270" s="57"/>
      <c r="AT1270" s="57"/>
      <c r="AU1270" s="57"/>
      <c r="AV1270" s="57"/>
      <c r="AW1270" s="57"/>
      <c r="AX1270" s="57"/>
      <c r="AY1270" s="57"/>
      <c r="AZ1270" s="57"/>
      <c r="BA1270" s="57"/>
      <c r="BB1270" s="57"/>
      <c r="BC1270" s="57"/>
      <c r="BD1270" s="57"/>
      <c r="BE1270" s="57"/>
      <c r="BF1270" s="57"/>
      <c r="BG1270" s="57"/>
      <c r="BH1270" s="57"/>
      <c r="BI1270" s="57"/>
      <c r="BJ1270" s="57"/>
      <c r="BK1270" s="57"/>
      <c r="BL1270" s="57"/>
      <c r="BM1270" s="57"/>
      <c r="BN1270" s="57"/>
      <c r="BO1270" s="57"/>
      <c r="BP1270" s="57"/>
      <c r="BQ1270" s="57"/>
      <c r="BR1270" s="57"/>
      <c r="BS1270" s="57"/>
      <c r="BT1270" s="57"/>
      <c r="BU1270" s="57"/>
      <c r="BV1270" s="57"/>
      <c r="BW1270" s="57"/>
      <c r="BX1270" s="57"/>
      <c r="BY1270" s="57"/>
      <c r="BZ1270" s="57"/>
      <c r="CA1270" s="57"/>
      <c r="CB1270" s="57"/>
      <c r="CC1270" s="57"/>
      <c r="CD1270" s="57"/>
      <c r="CE1270" s="57"/>
      <c r="CF1270" s="57"/>
      <c r="CG1270" s="57"/>
      <c r="CH1270" s="57"/>
      <c r="CI1270" s="57"/>
      <c r="CJ1270" s="57"/>
      <c r="CK1270" s="57"/>
      <c r="CL1270" s="57"/>
      <c r="CM1270" s="57"/>
      <c r="CN1270" s="57"/>
      <c r="CO1270" s="57"/>
      <c r="CP1270" s="57"/>
      <c r="CQ1270" s="57"/>
      <c r="CR1270" s="57"/>
      <c r="CS1270" s="57"/>
      <c r="CT1270" s="57"/>
      <c r="CU1270" s="57"/>
      <c r="CV1270" s="57"/>
      <c r="CW1270" s="57"/>
      <c r="CX1270" s="57"/>
      <c r="CY1270" s="57"/>
      <c r="CZ1270" s="57"/>
      <c r="DA1270" s="57"/>
      <c r="DB1270" s="57"/>
      <c r="DC1270" s="57"/>
      <c r="DD1270" s="57"/>
      <c r="DE1270" s="57"/>
      <c r="DF1270" s="57"/>
      <c r="DG1270" s="57"/>
      <c r="DH1270" s="57"/>
      <c r="DI1270" s="57"/>
      <c r="DJ1270" s="57"/>
      <c r="DK1270" s="57"/>
      <c r="DL1270" s="57"/>
      <c r="DM1270" s="57"/>
      <c r="DN1270" s="57"/>
      <c r="DO1270" s="57"/>
      <c r="DP1270" s="57"/>
      <c r="DQ1270" s="57"/>
      <c r="DR1270" s="57"/>
      <c r="DS1270" s="57"/>
      <c r="DT1270" s="57"/>
      <c r="DU1270" s="57"/>
      <c r="DV1270" s="57"/>
      <c r="DW1270" s="57"/>
      <c r="DX1270" s="57"/>
      <c r="DY1270" s="57"/>
      <c r="DZ1270" s="57"/>
      <c r="EA1270" s="57"/>
      <c r="EB1270" s="57"/>
      <c r="EC1270" s="57"/>
      <c r="ED1270" s="57"/>
      <c r="EE1270" s="57"/>
      <c r="EF1270" s="57"/>
      <c r="EG1270" s="57"/>
      <c r="EH1270" s="57"/>
      <c r="EI1270" s="57"/>
      <c r="EJ1270" s="57"/>
      <c r="EK1270" s="57"/>
      <c r="EL1270" s="57"/>
      <c r="EM1270" s="57"/>
      <c r="EN1270" s="57"/>
      <c r="EO1270" s="57"/>
      <c r="EP1270" s="57"/>
      <c r="EQ1270" s="57"/>
      <c r="ER1270" s="57"/>
      <c r="ES1270" s="57"/>
      <c r="ET1270" s="57"/>
      <c r="EU1270" s="57"/>
      <c r="EV1270" s="57"/>
      <c r="EW1270" s="57"/>
      <c r="EX1270" s="57"/>
      <c r="EY1270" s="57"/>
      <c r="EZ1270" s="57"/>
      <c r="FA1270" s="57"/>
      <c r="FB1270" s="57"/>
      <c r="FC1270" s="57"/>
      <c r="FD1270" s="57"/>
      <c r="FE1270" s="57"/>
      <c r="FF1270" s="57"/>
      <c r="FG1270" s="92"/>
      <c r="FH1270" s="92"/>
      <c r="FI1270" s="92"/>
      <c r="FJ1270" s="92"/>
      <c r="FK1270" s="92"/>
      <c r="FL1270" s="92"/>
      <c r="FM1270" s="92"/>
      <c r="FN1270" s="92"/>
      <c r="FO1270" s="92"/>
    </row>
    <row r="1271" s="58" customFormat="1" ht="15" spans="1:171">
      <c r="A1271" s="85">
        <v>2220511</v>
      </c>
      <c r="B1271" s="106" t="s">
        <v>1074</v>
      </c>
      <c r="C1271" s="87">
        <v>0</v>
      </c>
      <c r="D1271" s="87">
        <v>0</v>
      </c>
      <c r="E1271" s="88"/>
      <c r="F1271" s="57"/>
      <c r="G1271" s="57"/>
      <c r="H1271" s="57"/>
      <c r="I1271" s="57"/>
      <c r="J1271" s="57"/>
      <c r="K1271" s="57"/>
      <c r="L1271" s="57"/>
      <c r="M1271" s="57"/>
      <c r="N1271" s="57"/>
      <c r="O1271" s="57"/>
      <c r="P1271" s="57"/>
      <c r="Q1271" s="57"/>
      <c r="R1271" s="57"/>
      <c r="S1271" s="57"/>
      <c r="T1271" s="57"/>
      <c r="U1271" s="57"/>
      <c r="V1271" s="57"/>
      <c r="W1271" s="57"/>
      <c r="X1271" s="57"/>
      <c r="Y1271" s="57"/>
      <c r="Z1271" s="57"/>
      <c r="AA1271" s="57"/>
      <c r="AB1271" s="57"/>
      <c r="AC1271" s="57"/>
      <c r="AD1271" s="57"/>
      <c r="AE1271" s="57"/>
      <c r="AF1271" s="57"/>
      <c r="AG1271" s="57"/>
      <c r="AH1271" s="57"/>
      <c r="AI1271" s="57"/>
      <c r="AJ1271" s="57"/>
      <c r="AK1271" s="57"/>
      <c r="AL1271" s="57"/>
      <c r="AM1271" s="57"/>
      <c r="AN1271" s="57"/>
      <c r="AO1271" s="57"/>
      <c r="AP1271" s="57"/>
      <c r="AQ1271" s="57"/>
      <c r="AR1271" s="57"/>
      <c r="AS1271" s="57"/>
      <c r="AT1271" s="57"/>
      <c r="AU1271" s="57"/>
      <c r="AV1271" s="57"/>
      <c r="AW1271" s="57"/>
      <c r="AX1271" s="57"/>
      <c r="AY1271" s="57"/>
      <c r="AZ1271" s="57"/>
      <c r="BA1271" s="57"/>
      <c r="BB1271" s="57"/>
      <c r="BC1271" s="57"/>
      <c r="BD1271" s="57"/>
      <c r="BE1271" s="57"/>
      <c r="BF1271" s="57"/>
      <c r="BG1271" s="57"/>
      <c r="BH1271" s="57"/>
      <c r="BI1271" s="57"/>
      <c r="BJ1271" s="57"/>
      <c r="BK1271" s="57"/>
      <c r="BL1271" s="57"/>
      <c r="BM1271" s="57"/>
      <c r="BN1271" s="57"/>
      <c r="BO1271" s="57"/>
      <c r="BP1271" s="57"/>
      <c r="BQ1271" s="57"/>
      <c r="BR1271" s="57"/>
      <c r="BS1271" s="57"/>
      <c r="BT1271" s="57"/>
      <c r="BU1271" s="57"/>
      <c r="BV1271" s="57"/>
      <c r="BW1271" s="57"/>
      <c r="BX1271" s="57"/>
      <c r="BY1271" s="57"/>
      <c r="BZ1271" s="57"/>
      <c r="CA1271" s="57"/>
      <c r="CB1271" s="57"/>
      <c r="CC1271" s="57"/>
      <c r="CD1271" s="57"/>
      <c r="CE1271" s="57"/>
      <c r="CF1271" s="57"/>
      <c r="CG1271" s="57"/>
      <c r="CH1271" s="57"/>
      <c r="CI1271" s="57"/>
      <c r="CJ1271" s="57"/>
      <c r="CK1271" s="57"/>
      <c r="CL1271" s="57"/>
      <c r="CM1271" s="57"/>
      <c r="CN1271" s="57"/>
      <c r="CO1271" s="57"/>
      <c r="CP1271" s="57"/>
      <c r="CQ1271" s="57"/>
      <c r="CR1271" s="57"/>
      <c r="CS1271" s="57"/>
      <c r="CT1271" s="57"/>
      <c r="CU1271" s="57"/>
      <c r="CV1271" s="57"/>
      <c r="CW1271" s="57"/>
      <c r="CX1271" s="57"/>
      <c r="CY1271" s="57"/>
      <c r="CZ1271" s="57"/>
      <c r="DA1271" s="57"/>
      <c r="DB1271" s="57"/>
      <c r="DC1271" s="57"/>
      <c r="DD1271" s="57"/>
      <c r="DE1271" s="57"/>
      <c r="DF1271" s="57"/>
      <c r="DG1271" s="57"/>
      <c r="DH1271" s="57"/>
      <c r="DI1271" s="57"/>
      <c r="DJ1271" s="57"/>
      <c r="DK1271" s="57"/>
      <c r="DL1271" s="57"/>
      <c r="DM1271" s="57"/>
      <c r="DN1271" s="57"/>
      <c r="DO1271" s="57"/>
      <c r="DP1271" s="57"/>
      <c r="DQ1271" s="57"/>
      <c r="DR1271" s="57"/>
      <c r="DS1271" s="57"/>
      <c r="DT1271" s="57"/>
      <c r="DU1271" s="57"/>
      <c r="DV1271" s="57"/>
      <c r="DW1271" s="57"/>
      <c r="DX1271" s="57"/>
      <c r="DY1271" s="57"/>
      <c r="DZ1271" s="57"/>
      <c r="EA1271" s="57"/>
      <c r="EB1271" s="57"/>
      <c r="EC1271" s="57"/>
      <c r="ED1271" s="57"/>
      <c r="EE1271" s="57"/>
      <c r="EF1271" s="57"/>
      <c r="EG1271" s="57"/>
      <c r="EH1271" s="57"/>
      <c r="EI1271" s="57"/>
      <c r="EJ1271" s="57"/>
      <c r="EK1271" s="57"/>
      <c r="EL1271" s="57"/>
      <c r="EM1271" s="57"/>
      <c r="EN1271" s="57"/>
      <c r="EO1271" s="57"/>
      <c r="EP1271" s="57"/>
      <c r="EQ1271" s="57"/>
      <c r="ER1271" s="57"/>
      <c r="ES1271" s="57"/>
      <c r="ET1271" s="57"/>
      <c r="EU1271" s="57"/>
      <c r="EV1271" s="57"/>
      <c r="EW1271" s="57"/>
      <c r="EX1271" s="57"/>
      <c r="EY1271" s="57"/>
      <c r="EZ1271" s="57"/>
      <c r="FA1271" s="57"/>
      <c r="FB1271" s="57"/>
      <c r="FC1271" s="57"/>
      <c r="FD1271" s="57"/>
      <c r="FE1271" s="57"/>
      <c r="FF1271" s="57"/>
      <c r="FG1271" s="92"/>
      <c r="FH1271" s="92"/>
      <c r="FI1271" s="92"/>
      <c r="FJ1271" s="92"/>
      <c r="FK1271" s="92"/>
      <c r="FL1271" s="92"/>
      <c r="FM1271" s="92"/>
      <c r="FN1271" s="92"/>
      <c r="FO1271" s="92"/>
    </row>
    <row r="1272" s="58" customFormat="1" ht="15" spans="1:171">
      <c r="A1272" s="85">
        <v>2220599</v>
      </c>
      <c r="B1272" s="106" t="s">
        <v>1075</v>
      </c>
      <c r="C1272" s="87">
        <v>0</v>
      </c>
      <c r="D1272" s="87">
        <v>0</v>
      </c>
      <c r="E1272" s="88"/>
      <c r="F1272" s="57"/>
      <c r="G1272" s="57"/>
      <c r="H1272" s="57"/>
      <c r="I1272" s="57"/>
      <c r="J1272" s="57"/>
      <c r="K1272" s="57"/>
      <c r="L1272" s="57"/>
      <c r="M1272" s="57"/>
      <c r="N1272" s="57"/>
      <c r="O1272" s="57"/>
      <c r="P1272" s="57"/>
      <c r="Q1272" s="57"/>
      <c r="R1272" s="57"/>
      <c r="S1272" s="57"/>
      <c r="T1272" s="57"/>
      <c r="U1272" s="57"/>
      <c r="V1272" s="57"/>
      <c r="W1272" s="57"/>
      <c r="X1272" s="57"/>
      <c r="Y1272" s="57"/>
      <c r="Z1272" s="57"/>
      <c r="AA1272" s="57"/>
      <c r="AB1272" s="57"/>
      <c r="AC1272" s="57"/>
      <c r="AD1272" s="57"/>
      <c r="AE1272" s="57"/>
      <c r="AF1272" s="57"/>
      <c r="AG1272" s="57"/>
      <c r="AH1272" s="57"/>
      <c r="AI1272" s="57"/>
      <c r="AJ1272" s="57"/>
      <c r="AK1272" s="57"/>
      <c r="AL1272" s="57"/>
      <c r="AM1272" s="57"/>
      <c r="AN1272" s="57"/>
      <c r="AO1272" s="57"/>
      <c r="AP1272" s="57"/>
      <c r="AQ1272" s="57"/>
      <c r="AR1272" s="57"/>
      <c r="AS1272" s="57"/>
      <c r="AT1272" s="57"/>
      <c r="AU1272" s="57"/>
      <c r="AV1272" s="57"/>
      <c r="AW1272" s="57"/>
      <c r="AX1272" s="57"/>
      <c r="AY1272" s="57"/>
      <c r="AZ1272" s="57"/>
      <c r="BA1272" s="57"/>
      <c r="BB1272" s="57"/>
      <c r="BC1272" s="57"/>
      <c r="BD1272" s="57"/>
      <c r="BE1272" s="57"/>
      <c r="BF1272" s="57"/>
      <c r="BG1272" s="57"/>
      <c r="BH1272" s="57"/>
      <c r="BI1272" s="57"/>
      <c r="BJ1272" s="57"/>
      <c r="BK1272" s="57"/>
      <c r="BL1272" s="57"/>
      <c r="BM1272" s="57"/>
      <c r="BN1272" s="57"/>
      <c r="BO1272" s="57"/>
      <c r="BP1272" s="57"/>
      <c r="BQ1272" s="57"/>
      <c r="BR1272" s="57"/>
      <c r="BS1272" s="57"/>
      <c r="BT1272" s="57"/>
      <c r="BU1272" s="57"/>
      <c r="BV1272" s="57"/>
      <c r="BW1272" s="57"/>
      <c r="BX1272" s="57"/>
      <c r="BY1272" s="57"/>
      <c r="BZ1272" s="57"/>
      <c r="CA1272" s="57"/>
      <c r="CB1272" s="57"/>
      <c r="CC1272" s="57"/>
      <c r="CD1272" s="57"/>
      <c r="CE1272" s="57"/>
      <c r="CF1272" s="57"/>
      <c r="CG1272" s="57"/>
      <c r="CH1272" s="57"/>
      <c r="CI1272" s="57"/>
      <c r="CJ1272" s="57"/>
      <c r="CK1272" s="57"/>
      <c r="CL1272" s="57"/>
      <c r="CM1272" s="57"/>
      <c r="CN1272" s="57"/>
      <c r="CO1272" s="57"/>
      <c r="CP1272" s="57"/>
      <c r="CQ1272" s="57"/>
      <c r="CR1272" s="57"/>
      <c r="CS1272" s="57"/>
      <c r="CT1272" s="57"/>
      <c r="CU1272" s="57"/>
      <c r="CV1272" s="57"/>
      <c r="CW1272" s="57"/>
      <c r="CX1272" s="57"/>
      <c r="CY1272" s="57"/>
      <c r="CZ1272" s="57"/>
      <c r="DA1272" s="57"/>
      <c r="DB1272" s="57"/>
      <c r="DC1272" s="57"/>
      <c r="DD1272" s="57"/>
      <c r="DE1272" s="57"/>
      <c r="DF1272" s="57"/>
      <c r="DG1272" s="57"/>
      <c r="DH1272" s="57"/>
      <c r="DI1272" s="57"/>
      <c r="DJ1272" s="57"/>
      <c r="DK1272" s="57"/>
      <c r="DL1272" s="57"/>
      <c r="DM1272" s="57"/>
      <c r="DN1272" s="57"/>
      <c r="DO1272" s="57"/>
      <c r="DP1272" s="57"/>
      <c r="DQ1272" s="57"/>
      <c r="DR1272" s="57"/>
      <c r="DS1272" s="57"/>
      <c r="DT1272" s="57"/>
      <c r="DU1272" s="57"/>
      <c r="DV1272" s="57"/>
      <c r="DW1272" s="57"/>
      <c r="DX1272" s="57"/>
      <c r="DY1272" s="57"/>
      <c r="DZ1272" s="57"/>
      <c r="EA1272" s="57"/>
      <c r="EB1272" s="57"/>
      <c r="EC1272" s="57"/>
      <c r="ED1272" s="57"/>
      <c r="EE1272" s="57"/>
      <c r="EF1272" s="57"/>
      <c r="EG1272" s="57"/>
      <c r="EH1272" s="57"/>
      <c r="EI1272" s="57"/>
      <c r="EJ1272" s="57"/>
      <c r="EK1272" s="57"/>
      <c r="EL1272" s="57"/>
      <c r="EM1272" s="57"/>
      <c r="EN1272" s="57"/>
      <c r="EO1272" s="57"/>
      <c r="EP1272" s="57"/>
      <c r="EQ1272" s="57"/>
      <c r="ER1272" s="57"/>
      <c r="ES1272" s="57"/>
      <c r="ET1272" s="57"/>
      <c r="EU1272" s="57"/>
      <c r="EV1272" s="57"/>
      <c r="EW1272" s="57"/>
      <c r="EX1272" s="57"/>
      <c r="EY1272" s="57"/>
      <c r="EZ1272" s="57"/>
      <c r="FA1272" s="57"/>
      <c r="FB1272" s="57"/>
      <c r="FC1272" s="57"/>
      <c r="FD1272" s="57"/>
      <c r="FE1272" s="57"/>
      <c r="FF1272" s="57"/>
      <c r="FG1272" s="92"/>
      <c r="FH1272" s="92"/>
      <c r="FI1272" s="92"/>
      <c r="FJ1272" s="92"/>
      <c r="FK1272" s="92"/>
      <c r="FL1272" s="92"/>
      <c r="FM1272" s="92"/>
      <c r="FN1272" s="92"/>
      <c r="FO1272" s="92"/>
    </row>
    <row r="1273" s="58" customFormat="1" ht="15" spans="1:171">
      <c r="A1273" s="77">
        <v>224</v>
      </c>
      <c r="B1273" s="78" t="s">
        <v>1076</v>
      </c>
      <c r="C1273" s="79">
        <f>C1274+C1285+C1292+C1300+C1313+C1317+C1321</f>
        <v>2219</v>
      </c>
      <c r="D1273" s="79">
        <f>D1274+D1285+D1292+D1300+D1313+D1317+D1321</f>
        <v>2053</v>
      </c>
      <c r="E1273" s="80">
        <f t="shared" ref="E1273:E1276" si="90">SUM(D1273/C1273)</f>
        <v>0.925191527715187</v>
      </c>
      <c r="F1273" s="57"/>
      <c r="G1273" s="57"/>
      <c r="H1273" s="57"/>
      <c r="I1273" s="57"/>
      <c r="J1273" s="57"/>
      <c r="K1273" s="57"/>
      <c r="L1273" s="57"/>
      <c r="M1273" s="57"/>
      <c r="N1273" s="57"/>
      <c r="O1273" s="57"/>
      <c r="P1273" s="57"/>
      <c r="Q1273" s="57"/>
      <c r="R1273" s="57"/>
      <c r="S1273" s="57"/>
      <c r="T1273" s="57"/>
      <c r="U1273" s="57"/>
      <c r="V1273" s="57"/>
      <c r="W1273" s="57"/>
      <c r="X1273" s="57"/>
      <c r="Y1273" s="57"/>
      <c r="Z1273" s="57"/>
      <c r="AA1273" s="57"/>
      <c r="AB1273" s="57"/>
      <c r="AC1273" s="57"/>
      <c r="AD1273" s="57"/>
      <c r="AE1273" s="57"/>
      <c r="AF1273" s="57"/>
      <c r="AG1273" s="57"/>
      <c r="AH1273" s="57"/>
      <c r="AI1273" s="57"/>
      <c r="AJ1273" s="57"/>
      <c r="AK1273" s="57"/>
      <c r="AL1273" s="57"/>
      <c r="AM1273" s="57"/>
      <c r="AN1273" s="57"/>
      <c r="AO1273" s="57"/>
      <c r="AP1273" s="57"/>
      <c r="AQ1273" s="57"/>
      <c r="AR1273" s="57"/>
      <c r="AS1273" s="57"/>
      <c r="AT1273" s="57"/>
      <c r="AU1273" s="57"/>
      <c r="AV1273" s="57"/>
      <c r="AW1273" s="57"/>
      <c r="AX1273" s="57"/>
      <c r="AY1273" s="57"/>
      <c r="AZ1273" s="57"/>
      <c r="BA1273" s="57"/>
      <c r="BB1273" s="57"/>
      <c r="BC1273" s="57"/>
      <c r="BD1273" s="57"/>
      <c r="BE1273" s="57"/>
      <c r="BF1273" s="57"/>
      <c r="BG1273" s="57"/>
      <c r="BH1273" s="57"/>
      <c r="BI1273" s="57"/>
      <c r="BJ1273" s="57"/>
      <c r="BK1273" s="57"/>
      <c r="BL1273" s="57"/>
      <c r="BM1273" s="57"/>
      <c r="BN1273" s="57"/>
      <c r="BO1273" s="57"/>
      <c r="BP1273" s="57"/>
      <c r="BQ1273" s="57"/>
      <c r="BR1273" s="57"/>
      <c r="BS1273" s="57"/>
      <c r="BT1273" s="57"/>
      <c r="BU1273" s="57"/>
      <c r="BV1273" s="57"/>
      <c r="BW1273" s="57"/>
      <c r="BX1273" s="57"/>
      <c r="BY1273" s="57"/>
      <c r="BZ1273" s="57"/>
      <c r="CA1273" s="57"/>
      <c r="CB1273" s="57"/>
      <c r="CC1273" s="57"/>
      <c r="CD1273" s="57"/>
      <c r="CE1273" s="57"/>
      <c r="CF1273" s="57"/>
      <c r="CG1273" s="57"/>
      <c r="CH1273" s="57"/>
      <c r="CI1273" s="57"/>
      <c r="CJ1273" s="57"/>
      <c r="CK1273" s="57"/>
      <c r="CL1273" s="57"/>
      <c r="CM1273" s="57"/>
      <c r="CN1273" s="57"/>
      <c r="CO1273" s="57"/>
      <c r="CP1273" s="57"/>
      <c r="CQ1273" s="57"/>
      <c r="CR1273" s="57"/>
      <c r="CS1273" s="57"/>
      <c r="CT1273" s="57"/>
      <c r="CU1273" s="57"/>
      <c r="CV1273" s="57"/>
      <c r="CW1273" s="57"/>
      <c r="CX1273" s="57"/>
      <c r="CY1273" s="57"/>
      <c r="CZ1273" s="57"/>
      <c r="DA1273" s="57"/>
      <c r="DB1273" s="57"/>
      <c r="DC1273" s="57"/>
      <c r="DD1273" s="57"/>
      <c r="DE1273" s="57"/>
      <c r="DF1273" s="57"/>
      <c r="DG1273" s="57"/>
      <c r="DH1273" s="57"/>
      <c r="DI1273" s="57"/>
      <c r="DJ1273" s="57"/>
      <c r="DK1273" s="57"/>
      <c r="DL1273" s="57"/>
      <c r="DM1273" s="57"/>
      <c r="DN1273" s="57"/>
      <c r="DO1273" s="57"/>
      <c r="DP1273" s="57"/>
      <c r="DQ1273" s="57"/>
      <c r="DR1273" s="57"/>
      <c r="DS1273" s="57"/>
      <c r="DT1273" s="57"/>
      <c r="DU1273" s="57"/>
      <c r="DV1273" s="57"/>
      <c r="DW1273" s="57"/>
      <c r="DX1273" s="57"/>
      <c r="DY1273" s="57"/>
      <c r="DZ1273" s="57"/>
      <c r="EA1273" s="57"/>
      <c r="EB1273" s="57"/>
      <c r="EC1273" s="57"/>
      <c r="ED1273" s="57"/>
      <c r="EE1273" s="57"/>
      <c r="EF1273" s="57"/>
      <c r="EG1273" s="57"/>
      <c r="EH1273" s="57"/>
      <c r="EI1273" s="57"/>
      <c r="EJ1273" s="57"/>
      <c r="EK1273" s="57"/>
      <c r="EL1273" s="57"/>
      <c r="EM1273" s="57"/>
      <c r="EN1273" s="57"/>
      <c r="EO1273" s="57"/>
      <c r="EP1273" s="57"/>
      <c r="EQ1273" s="57"/>
      <c r="ER1273" s="57"/>
      <c r="ES1273" s="57"/>
      <c r="ET1273" s="57"/>
      <c r="EU1273" s="57"/>
      <c r="EV1273" s="57"/>
      <c r="EW1273" s="57"/>
      <c r="EX1273" s="57"/>
      <c r="EY1273" s="57"/>
      <c r="EZ1273" s="57"/>
      <c r="FA1273" s="57"/>
      <c r="FB1273" s="57"/>
      <c r="FC1273" s="57"/>
      <c r="FD1273" s="57"/>
      <c r="FE1273" s="57"/>
      <c r="FF1273" s="57"/>
      <c r="FG1273" s="92"/>
      <c r="FH1273" s="92"/>
      <c r="FI1273" s="92"/>
      <c r="FJ1273" s="92"/>
      <c r="FK1273" s="92"/>
      <c r="FL1273" s="92"/>
      <c r="FM1273" s="92"/>
      <c r="FN1273" s="92"/>
      <c r="FO1273" s="92"/>
    </row>
    <row r="1274" s="58" customFormat="1" ht="15" spans="1:171">
      <c r="A1274" s="81">
        <v>22401</v>
      </c>
      <c r="B1274" s="82" t="s">
        <v>1077</v>
      </c>
      <c r="C1274" s="83">
        <f>SUM(C1275:C1284)</f>
        <v>1068</v>
      </c>
      <c r="D1274" s="83">
        <f>SUM(D1275:D1284)</f>
        <v>902</v>
      </c>
      <c r="E1274" s="84">
        <f t="shared" si="90"/>
        <v>0.844569288389513</v>
      </c>
      <c r="F1274" s="57"/>
      <c r="G1274" s="57"/>
      <c r="H1274" s="57"/>
      <c r="I1274" s="57"/>
      <c r="J1274" s="57"/>
      <c r="K1274" s="57"/>
      <c r="L1274" s="57"/>
      <c r="M1274" s="57"/>
      <c r="N1274" s="57"/>
      <c r="O1274" s="57"/>
      <c r="P1274" s="57"/>
      <c r="Q1274" s="57"/>
      <c r="R1274" s="57"/>
      <c r="S1274" s="57"/>
      <c r="T1274" s="57"/>
      <c r="U1274" s="57"/>
      <c r="V1274" s="57"/>
      <c r="W1274" s="57"/>
      <c r="X1274" s="57"/>
      <c r="Y1274" s="57"/>
      <c r="Z1274" s="57"/>
      <c r="AA1274" s="57"/>
      <c r="AB1274" s="57"/>
      <c r="AC1274" s="57"/>
      <c r="AD1274" s="57"/>
      <c r="AE1274" s="57"/>
      <c r="AF1274" s="57"/>
      <c r="AG1274" s="57"/>
      <c r="AH1274" s="57"/>
      <c r="AI1274" s="57"/>
      <c r="AJ1274" s="57"/>
      <c r="AK1274" s="57"/>
      <c r="AL1274" s="57"/>
      <c r="AM1274" s="57"/>
      <c r="AN1274" s="57"/>
      <c r="AO1274" s="57"/>
      <c r="AP1274" s="57"/>
      <c r="AQ1274" s="57"/>
      <c r="AR1274" s="57"/>
      <c r="AS1274" s="57"/>
      <c r="AT1274" s="57"/>
      <c r="AU1274" s="57"/>
      <c r="AV1274" s="57"/>
      <c r="AW1274" s="57"/>
      <c r="AX1274" s="57"/>
      <c r="AY1274" s="57"/>
      <c r="AZ1274" s="57"/>
      <c r="BA1274" s="57"/>
      <c r="BB1274" s="57"/>
      <c r="BC1274" s="57"/>
      <c r="BD1274" s="57"/>
      <c r="BE1274" s="57"/>
      <c r="BF1274" s="57"/>
      <c r="BG1274" s="57"/>
      <c r="BH1274" s="57"/>
      <c r="BI1274" s="57"/>
      <c r="BJ1274" s="57"/>
      <c r="BK1274" s="57"/>
      <c r="BL1274" s="57"/>
      <c r="BM1274" s="57"/>
      <c r="BN1274" s="57"/>
      <c r="BO1274" s="57"/>
      <c r="BP1274" s="57"/>
      <c r="BQ1274" s="57"/>
      <c r="BR1274" s="57"/>
      <c r="BS1274" s="57"/>
      <c r="BT1274" s="57"/>
      <c r="BU1274" s="57"/>
      <c r="BV1274" s="57"/>
      <c r="BW1274" s="57"/>
      <c r="BX1274" s="57"/>
      <c r="BY1274" s="57"/>
      <c r="BZ1274" s="57"/>
      <c r="CA1274" s="57"/>
      <c r="CB1274" s="57"/>
      <c r="CC1274" s="57"/>
      <c r="CD1274" s="57"/>
      <c r="CE1274" s="57"/>
      <c r="CF1274" s="57"/>
      <c r="CG1274" s="57"/>
      <c r="CH1274" s="57"/>
      <c r="CI1274" s="57"/>
      <c r="CJ1274" s="57"/>
      <c r="CK1274" s="57"/>
      <c r="CL1274" s="57"/>
      <c r="CM1274" s="57"/>
      <c r="CN1274" s="57"/>
      <c r="CO1274" s="57"/>
      <c r="CP1274" s="57"/>
      <c r="CQ1274" s="57"/>
      <c r="CR1274" s="57"/>
      <c r="CS1274" s="57"/>
      <c r="CT1274" s="57"/>
      <c r="CU1274" s="57"/>
      <c r="CV1274" s="57"/>
      <c r="CW1274" s="57"/>
      <c r="CX1274" s="57"/>
      <c r="CY1274" s="57"/>
      <c r="CZ1274" s="57"/>
      <c r="DA1274" s="57"/>
      <c r="DB1274" s="57"/>
      <c r="DC1274" s="57"/>
      <c r="DD1274" s="57"/>
      <c r="DE1274" s="57"/>
      <c r="DF1274" s="57"/>
      <c r="DG1274" s="57"/>
      <c r="DH1274" s="57"/>
      <c r="DI1274" s="57"/>
      <c r="DJ1274" s="57"/>
      <c r="DK1274" s="57"/>
      <c r="DL1274" s="57"/>
      <c r="DM1274" s="57"/>
      <c r="DN1274" s="57"/>
      <c r="DO1274" s="57"/>
      <c r="DP1274" s="57"/>
      <c r="DQ1274" s="57"/>
      <c r="DR1274" s="57"/>
      <c r="DS1274" s="57"/>
      <c r="DT1274" s="57"/>
      <c r="DU1274" s="57"/>
      <c r="DV1274" s="57"/>
      <c r="DW1274" s="57"/>
      <c r="DX1274" s="57"/>
      <c r="DY1274" s="57"/>
      <c r="DZ1274" s="57"/>
      <c r="EA1274" s="57"/>
      <c r="EB1274" s="57"/>
      <c r="EC1274" s="57"/>
      <c r="ED1274" s="57"/>
      <c r="EE1274" s="57"/>
      <c r="EF1274" s="57"/>
      <c r="EG1274" s="57"/>
      <c r="EH1274" s="57"/>
      <c r="EI1274" s="57"/>
      <c r="EJ1274" s="57"/>
      <c r="EK1274" s="57"/>
      <c r="EL1274" s="57"/>
      <c r="EM1274" s="57"/>
      <c r="EN1274" s="57"/>
      <c r="EO1274" s="57"/>
      <c r="EP1274" s="57"/>
      <c r="EQ1274" s="57"/>
      <c r="ER1274" s="57"/>
      <c r="ES1274" s="57"/>
      <c r="ET1274" s="57"/>
      <c r="EU1274" s="57"/>
      <c r="EV1274" s="57"/>
      <c r="EW1274" s="57"/>
      <c r="EX1274" s="57"/>
      <c r="EY1274" s="57"/>
      <c r="EZ1274" s="57"/>
      <c r="FA1274" s="57"/>
      <c r="FB1274" s="57"/>
      <c r="FC1274" s="57"/>
      <c r="FD1274" s="57"/>
      <c r="FE1274" s="57"/>
      <c r="FF1274" s="57"/>
      <c r="FG1274" s="92"/>
      <c r="FH1274" s="92"/>
      <c r="FI1274" s="92"/>
      <c r="FJ1274" s="92"/>
      <c r="FK1274" s="92"/>
      <c r="FL1274" s="92"/>
      <c r="FM1274" s="92"/>
      <c r="FN1274" s="92"/>
      <c r="FO1274" s="92"/>
    </row>
    <row r="1275" s="58" customFormat="1" ht="15" spans="1:171">
      <c r="A1275" s="85">
        <v>2240101</v>
      </c>
      <c r="B1275" s="106" t="s">
        <v>151</v>
      </c>
      <c r="C1275" s="87">
        <v>300</v>
      </c>
      <c r="D1275" s="87">
        <v>310</v>
      </c>
      <c r="E1275" s="88">
        <f t="shared" si="90"/>
        <v>1.03333333333333</v>
      </c>
      <c r="F1275" s="57"/>
      <c r="G1275" s="57"/>
      <c r="H1275" s="57"/>
      <c r="I1275" s="57"/>
      <c r="J1275" s="57"/>
      <c r="K1275" s="57"/>
      <c r="L1275" s="57"/>
      <c r="M1275" s="57"/>
      <c r="N1275" s="57"/>
      <c r="O1275" s="57"/>
      <c r="P1275" s="57"/>
      <c r="Q1275" s="57"/>
      <c r="R1275" s="57"/>
      <c r="S1275" s="57"/>
      <c r="T1275" s="57"/>
      <c r="U1275" s="57"/>
      <c r="V1275" s="57"/>
      <c r="W1275" s="57"/>
      <c r="X1275" s="57"/>
      <c r="Y1275" s="57"/>
      <c r="Z1275" s="57"/>
      <c r="AA1275" s="57"/>
      <c r="AB1275" s="57"/>
      <c r="AC1275" s="57"/>
      <c r="AD1275" s="57"/>
      <c r="AE1275" s="57"/>
      <c r="AF1275" s="57"/>
      <c r="AG1275" s="57"/>
      <c r="AH1275" s="57"/>
      <c r="AI1275" s="57"/>
      <c r="AJ1275" s="57"/>
      <c r="AK1275" s="57"/>
      <c r="AL1275" s="57"/>
      <c r="AM1275" s="57"/>
      <c r="AN1275" s="57"/>
      <c r="AO1275" s="57"/>
      <c r="AP1275" s="57"/>
      <c r="AQ1275" s="57"/>
      <c r="AR1275" s="57"/>
      <c r="AS1275" s="57"/>
      <c r="AT1275" s="57"/>
      <c r="AU1275" s="57"/>
      <c r="AV1275" s="57"/>
      <c r="AW1275" s="57"/>
      <c r="AX1275" s="57"/>
      <c r="AY1275" s="57"/>
      <c r="AZ1275" s="57"/>
      <c r="BA1275" s="57"/>
      <c r="BB1275" s="57"/>
      <c r="BC1275" s="57"/>
      <c r="BD1275" s="57"/>
      <c r="BE1275" s="57"/>
      <c r="BF1275" s="57"/>
      <c r="BG1275" s="57"/>
      <c r="BH1275" s="57"/>
      <c r="BI1275" s="57"/>
      <c r="BJ1275" s="57"/>
      <c r="BK1275" s="57"/>
      <c r="BL1275" s="57"/>
      <c r="BM1275" s="57"/>
      <c r="BN1275" s="57"/>
      <c r="BO1275" s="57"/>
      <c r="BP1275" s="57"/>
      <c r="BQ1275" s="57"/>
      <c r="BR1275" s="57"/>
      <c r="BS1275" s="57"/>
      <c r="BT1275" s="57"/>
      <c r="BU1275" s="57"/>
      <c r="BV1275" s="57"/>
      <c r="BW1275" s="57"/>
      <c r="BX1275" s="57"/>
      <c r="BY1275" s="57"/>
      <c r="BZ1275" s="57"/>
      <c r="CA1275" s="57"/>
      <c r="CB1275" s="57"/>
      <c r="CC1275" s="57"/>
      <c r="CD1275" s="57"/>
      <c r="CE1275" s="57"/>
      <c r="CF1275" s="57"/>
      <c r="CG1275" s="57"/>
      <c r="CH1275" s="57"/>
      <c r="CI1275" s="57"/>
      <c r="CJ1275" s="57"/>
      <c r="CK1275" s="57"/>
      <c r="CL1275" s="57"/>
      <c r="CM1275" s="57"/>
      <c r="CN1275" s="57"/>
      <c r="CO1275" s="57"/>
      <c r="CP1275" s="57"/>
      <c r="CQ1275" s="57"/>
      <c r="CR1275" s="57"/>
      <c r="CS1275" s="57"/>
      <c r="CT1275" s="57"/>
      <c r="CU1275" s="57"/>
      <c r="CV1275" s="57"/>
      <c r="CW1275" s="57"/>
      <c r="CX1275" s="57"/>
      <c r="CY1275" s="57"/>
      <c r="CZ1275" s="57"/>
      <c r="DA1275" s="57"/>
      <c r="DB1275" s="57"/>
      <c r="DC1275" s="57"/>
      <c r="DD1275" s="57"/>
      <c r="DE1275" s="57"/>
      <c r="DF1275" s="57"/>
      <c r="DG1275" s="57"/>
      <c r="DH1275" s="57"/>
      <c r="DI1275" s="57"/>
      <c r="DJ1275" s="57"/>
      <c r="DK1275" s="57"/>
      <c r="DL1275" s="57"/>
      <c r="DM1275" s="57"/>
      <c r="DN1275" s="57"/>
      <c r="DO1275" s="57"/>
      <c r="DP1275" s="57"/>
      <c r="DQ1275" s="57"/>
      <c r="DR1275" s="57"/>
      <c r="DS1275" s="57"/>
      <c r="DT1275" s="57"/>
      <c r="DU1275" s="57"/>
      <c r="DV1275" s="57"/>
      <c r="DW1275" s="57"/>
      <c r="DX1275" s="57"/>
      <c r="DY1275" s="57"/>
      <c r="DZ1275" s="57"/>
      <c r="EA1275" s="57"/>
      <c r="EB1275" s="57"/>
      <c r="EC1275" s="57"/>
      <c r="ED1275" s="57"/>
      <c r="EE1275" s="57"/>
      <c r="EF1275" s="57"/>
      <c r="EG1275" s="57"/>
      <c r="EH1275" s="57"/>
      <c r="EI1275" s="57"/>
      <c r="EJ1275" s="57"/>
      <c r="EK1275" s="57"/>
      <c r="EL1275" s="57"/>
      <c r="EM1275" s="57"/>
      <c r="EN1275" s="57"/>
      <c r="EO1275" s="57"/>
      <c r="EP1275" s="57"/>
      <c r="EQ1275" s="57"/>
      <c r="ER1275" s="57"/>
      <c r="ES1275" s="57"/>
      <c r="ET1275" s="57"/>
      <c r="EU1275" s="57"/>
      <c r="EV1275" s="57"/>
      <c r="EW1275" s="57"/>
      <c r="EX1275" s="57"/>
      <c r="EY1275" s="57"/>
      <c r="EZ1275" s="57"/>
      <c r="FA1275" s="57"/>
      <c r="FB1275" s="57"/>
      <c r="FC1275" s="57"/>
      <c r="FD1275" s="57"/>
      <c r="FE1275" s="57"/>
      <c r="FF1275" s="57"/>
      <c r="FG1275" s="92"/>
      <c r="FH1275" s="92"/>
      <c r="FI1275" s="92"/>
      <c r="FJ1275" s="92"/>
      <c r="FK1275" s="92"/>
      <c r="FL1275" s="92"/>
      <c r="FM1275" s="92"/>
      <c r="FN1275" s="92"/>
      <c r="FO1275" s="92"/>
    </row>
    <row r="1276" s="58" customFormat="1" ht="15" spans="1:171">
      <c r="A1276" s="85">
        <v>2240102</v>
      </c>
      <c r="B1276" s="106" t="s">
        <v>152</v>
      </c>
      <c r="C1276" s="87">
        <v>155</v>
      </c>
      <c r="D1276" s="87">
        <v>150</v>
      </c>
      <c r="E1276" s="88">
        <f t="shared" si="90"/>
        <v>0.967741935483871</v>
      </c>
      <c r="F1276" s="57"/>
      <c r="G1276" s="57"/>
      <c r="H1276" s="57"/>
      <c r="I1276" s="57"/>
      <c r="J1276" s="57"/>
      <c r="K1276" s="57"/>
      <c r="L1276" s="57"/>
      <c r="M1276" s="57"/>
      <c r="N1276" s="57"/>
      <c r="O1276" s="57"/>
      <c r="P1276" s="57"/>
      <c r="Q1276" s="57"/>
      <c r="R1276" s="57"/>
      <c r="S1276" s="57"/>
      <c r="T1276" s="57"/>
      <c r="U1276" s="57"/>
      <c r="V1276" s="57"/>
      <c r="W1276" s="57"/>
      <c r="X1276" s="57"/>
      <c r="Y1276" s="57"/>
      <c r="Z1276" s="57"/>
      <c r="AA1276" s="57"/>
      <c r="AB1276" s="57"/>
      <c r="AC1276" s="57"/>
      <c r="AD1276" s="57"/>
      <c r="AE1276" s="57"/>
      <c r="AF1276" s="57"/>
      <c r="AG1276" s="57"/>
      <c r="AH1276" s="57"/>
      <c r="AI1276" s="57"/>
      <c r="AJ1276" s="57"/>
      <c r="AK1276" s="57"/>
      <c r="AL1276" s="57"/>
      <c r="AM1276" s="57"/>
      <c r="AN1276" s="57"/>
      <c r="AO1276" s="57"/>
      <c r="AP1276" s="57"/>
      <c r="AQ1276" s="57"/>
      <c r="AR1276" s="57"/>
      <c r="AS1276" s="57"/>
      <c r="AT1276" s="57"/>
      <c r="AU1276" s="57"/>
      <c r="AV1276" s="57"/>
      <c r="AW1276" s="57"/>
      <c r="AX1276" s="57"/>
      <c r="AY1276" s="57"/>
      <c r="AZ1276" s="57"/>
      <c r="BA1276" s="57"/>
      <c r="BB1276" s="57"/>
      <c r="BC1276" s="57"/>
      <c r="BD1276" s="57"/>
      <c r="BE1276" s="57"/>
      <c r="BF1276" s="57"/>
      <c r="BG1276" s="57"/>
      <c r="BH1276" s="57"/>
      <c r="BI1276" s="57"/>
      <c r="BJ1276" s="57"/>
      <c r="BK1276" s="57"/>
      <c r="BL1276" s="57"/>
      <c r="BM1276" s="57"/>
      <c r="BN1276" s="57"/>
      <c r="BO1276" s="57"/>
      <c r="BP1276" s="57"/>
      <c r="BQ1276" s="57"/>
      <c r="BR1276" s="57"/>
      <c r="BS1276" s="57"/>
      <c r="BT1276" s="57"/>
      <c r="BU1276" s="57"/>
      <c r="BV1276" s="57"/>
      <c r="BW1276" s="57"/>
      <c r="BX1276" s="57"/>
      <c r="BY1276" s="57"/>
      <c r="BZ1276" s="57"/>
      <c r="CA1276" s="57"/>
      <c r="CB1276" s="57"/>
      <c r="CC1276" s="57"/>
      <c r="CD1276" s="57"/>
      <c r="CE1276" s="57"/>
      <c r="CF1276" s="57"/>
      <c r="CG1276" s="57"/>
      <c r="CH1276" s="57"/>
      <c r="CI1276" s="57"/>
      <c r="CJ1276" s="57"/>
      <c r="CK1276" s="57"/>
      <c r="CL1276" s="57"/>
      <c r="CM1276" s="57"/>
      <c r="CN1276" s="57"/>
      <c r="CO1276" s="57"/>
      <c r="CP1276" s="57"/>
      <c r="CQ1276" s="57"/>
      <c r="CR1276" s="57"/>
      <c r="CS1276" s="57"/>
      <c r="CT1276" s="57"/>
      <c r="CU1276" s="57"/>
      <c r="CV1276" s="57"/>
      <c r="CW1276" s="57"/>
      <c r="CX1276" s="57"/>
      <c r="CY1276" s="57"/>
      <c r="CZ1276" s="57"/>
      <c r="DA1276" s="57"/>
      <c r="DB1276" s="57"/>
      <c r="DC1276" s="57"/>
      <c r="DD1276" s="57"/>
      <c r="DE1276" s="57"/>
      <c r="DF1276" s="57"/>
      <c r="DG1276" s="57"/>
      <c r="DH1276" s="57"/>
      <c r="DI1276" s="57"/>
      <c r="DJ1276" s="57"/>
      <c r="DK1276" s="57"/>
      <c r="DL1276" s="57"/>
      <c r="DM1276" s="57"/>
      <c r="DN1276" s="57"/>
      <c r="DO1276" s="57"/>
      <c r="DP1276" s="57"/>
      <c r="DQ1276" s="57"/>
      <c r="DR1276" s="57"/>
      <c r="DS1276" s="57"/>
      <c r="DT1276" s="57"/>
      <c r="DU1276" s="57"/>
      <c r="DV1276" s="57"/>
      <c r="DW1276" s="57"/>
      <c r="DX1276" s="57"/>
      <c r="DY1276" s="57"/>
      <c r="DZ1276" s="57"/>
      <c r="EA1276" s="57"/>
      <c r="EB1276" s="57"/>
      <c r="EC1276" s="57"/>
      <c r="ED1276" s="57"/>
      <c r="EE1276" s="57"/>
      <c r="EF1276" s="57"/>
      <c r="EG1276" s="57"/>
      <c r="EH1276" s="57"/>
      <c r="EI1276" s="57"/>
      <c r="EJ1276" s="57"/>
      <c r="EK1276" s="57"/>
      <c r="EL1276" s="57"/>
      <c r="EM1276" s="57"/>
      <c r="EN1276" s="57"/>
      <c r="EO1276" s="57"/>
      <c r="EP1276" s="57"/>
      <c r="EQ1276" s="57"/>
      <c r="ER1276" s="57"/>
      <c r="ES1276" s="57"/>
      <c r="ET1276" s="57"/>
      <c r="EU1276" s="57"/>
      <c r="EV1276" s="57"/>
      <c r="EW1276" s="57"/>
      <c r="EX1276" s="57"/>
      <c r="EY1276" s="57"/>
      <c r="EZ1276" s="57"/>
      <c r="FA1276" s="57"/>
      <c r="FB1276" s="57"/>
      <c r="FC1276" s="57"/>
      <c r="FD1276" s="57"/>
      <c r="FE1276" s="57"/>
      <c r="FF1276" s="57"/>
      <c r="FG1276" s="92"/>
      <c r="FH1276" s="92"/>
      <c r="FI1276" s="92"/>
      <c r="FJ1276" s="92"/>
      <c r="FK1276" s="92"/>
      <c r="FL1276" s="92"/>
      <c r="FM1276" s="92"/>
      <c r="FN1276" s="92"/>
      <c r="FO1276" s="92"/>
    </row>
    <row r="1277" s="58" customFormat="1" ht="15" spans="1:171">
      <c r="A1277" s="85">
        <v>2240103</v>
      </c>
      <c r="B1277" s="106" t="s">
        <v>153</v>
      </c>
      <c r="C1277" s="87">
        <v>0</v>
      </c>
      <c r="D1277" s="87">
        <v>0</v>
      </c>
      <c r="E1277" s="88"/>
      <c r="F1277" s="57"/>
      <c r="G1277" s="57"/>
      <c r="H1277" s="57"/>
      <c r="I1277" s="57"/>
      <c r="J1277" s="57"/>
      <c r="K1277" s="57"/>
      <c r="L1277" s="57"/>
      <c r="M1277" s="57"/>
      <c r="N1277" s="57"/>
      <c r="O1277" s="57"/>
      <c r="P1277" s="57"/>
      <c r="Q1277" s="57"/>
      <c r="R1277" s="57"/>
      <c r="S1277" s="57"/>
      <c r="T1277" s="57"/>
      <c r="U1277" s="57"/>
      <c r="V1277" s="57"/>
      <c r="W1277" s="57"/>
      <c r="X1277" s="57"/>
      <c r="Y1277" s="57"/>
      <c r="Z1277" s="57"/>
      <c r="AA1277" s="57"/>
      <c r="AB1277" s="57"/>
      <c r="AC1277" s="57"/>
      <c r="AD1277" s="57"/>
      <c r="AE1277" s="57"/>
      <c r="AF1277" s="57"/>
      <c r="AG1277" s="57"/>
      <c r="AH1277" s="57"/>
      <c r="AI1277" s="57"/>
      <c r="AJ1277" s="57"/>
      <c r="AK1277" s="57"/>
      <c r="AL1277" s="57"/>
      <c r="AM1277" s="57"/>
      <c r="AN1277" s="57"/>
      <c r="AO1277" s="57"/>
      <c r="AP1277" s="57"/>
      <c r="AQ1277" s="57"/>
      <c r="AR1277" s="57"/>
      <c r="AS1277" s="57"/>
      <c r="AT1277" s="57"/>
      <c r="AU1277" s="57"/>
      <c r="AV1277" s="57"/>
      <c r="AW1277" s="57"/>
      <c r="AX1277" s="57"/>
      <c r="AY1277" s="57"/>
      <c r="AZ1277" s="57"/>
      <c r="BA1277" s="57"/>
      <c r="BB1277" s="57"/>
      <c r="BC1277" s="57"/>
      <c r="BD1277" s="57"/>
      <c r="BE1277" s="57"/>
      <c r="BF1277" s="57"/>
      <c r="BG1277" s="57"/>
      <c r="BH1277" s="57"/>
      <c r="BI1277" s="57"/>
      <c r="BJ1277" s="57"/>
      <c r="BK1277" s="57"/>
      <c r="BL1277" s="57"/>
      <c r="BM1277" s="57"/>
      <c r="BN1277" s="57"/>
      <c r="BO1277" s="57"/>
      <c r="BP1277" s="57"/>
      <c r="BQ1277" s="57"/>
      <c r="BR1277" s="57"/>
      <c r="BS1277" s="57"/>
      <c r="BT1277" s="57"/>
      <c r="BU1277" s="57"/>
      <c r="BV1277" s="57"/>
      <c r="BW1277" s="57"/>
      <c r="BX1277" s="57"/>
      <c r="BY1277" s="57"/>
      <c r="BZ1277" s="57"/>
      <c r="CA1277" s="57"/>
      <c r="CB1277" s="57"/>
      <c r="CC1277" s="57"/>
      <c r="CD1277" s="57"/>
      <c r="CE1277" s="57"/>
      <c r="CF1277" s="57"/>
      <c r="CG1277" s="57"/>
      <c r="CH1277" s="57"/>
      <c r="CI1277" s="57"/>
      <c r="CJ1277" s="57"/>
      <c r="CK1277" s="57"/>
      <c r="CL1277" s="57"/>
      <c r="CM1277" s="57"/>
      <c r="CN1277" s="57"/>
      <c r="CO1277" s="57"/>
      <c r="CP1277" s="57"/>
      <c r="CQ1277" s="57"/>
      <c r="CR1277" s="57"/>
      <c r="CS1277" s="57"/>
      <c r="CT1277" s="57"/>
      <c r="CU1277" s="57"/>
      <c r="CV1277" s="57"/>
      <c r="CW1277" s="57"/>
      <c r="CX1277" s="57"/>
      <c r="CY1277" s="57"/>
      <c r="CZ1277" s="57"/>
      <c r="DA1277" s="57"/>
      <c r="DB1277" s="57"/>
      <c r="DC1277" s="57"/>
      <c r="DD1277" s="57"/>
      <c r="DE1277" s="57"/>
      <c r="DF1277" s="57"/>
      <c r="DG1277" s="57"/>
      <c r="DH1277" s="57"/>
      <c r="DI1277" s="57"/>
      <c r="DJ1277" s="57"/>
      <c r="DK1277" s="57"/>
      <c r="DL1277" s="57"/>
      <c r="DM1277" s="57"/>
      <c r="DN1277" s="57"/>
      <c r="DO1277" s="57"/>
      <c r="DP1277" s="57"/>
      <c r="DQ1277" s="57"/>
      <c r="DR1277" s="57"/>
      <c r="DS1277" s="57"/>
      <c r="DT1277" s="57"/>
      <c r="DU1277" s="57"/>
      <c r="DV1277" s="57"/>
      <c r="DW1277" s="57"/>
      <c r="DX1277" s="57"/>
      <c r="DY1277" s="57"/>
      <c r="DZ1277" s="57"/>
      <c r="EA1277" s="57"/>
      <c r="EB1277" s="57"/>
      <c r="EC1277" s="57"/>
      <c r="ED1277" s="57"/>
      <c r="EE1277" s="57"/>
      <c r="EF1277" s="57"/>
      <c r="EG1277" s="57"/>
      <c r="EH1277" s="57"/>
      <c r="EI1277" s="57"/>
      <c r="EJ1277" s="57"/>
      <c r="EK1277" s="57"/>
      <c r="EL1277" s="57"/>
      <c r="EM1277" s="57"/>
      <c r="EN1277" s="57"/>
      <c r="EO1277" s="57"/>
      <c r="EP1277" s="57"/>
      <c r="EQ1277" s="57"/>
      <c r="ER1277" s="57"/>
      <c r="ES1277" s="57"/>
      <c r="ET1277" s="57"/>
      <c r="EU1277" s="57"/>
      <c r="EV1277" s="57"/>
      <c r="EW1277" s="57"/>
      <c r="EX1277" s="57"/>
      <c r="EY1277" s="57"/>
      <c r="EZ1277" s="57"/>
      <c r="FA1277" s="57"/>
      <c r="FB1277" s="57"/>
      <c r="FC1277" s="57"/>
      <c r="FD1277" s="57"/>
      <c r="FE1277" s="57"/>
      <c r="FF1277" s="57"/>
      <c r="FG1277" s="92"/>
      <c r="FH1277" s="92"/>
      <c r="FI1277" s="92"/>
      <c r="FJ1277" s="92"/>
      <c r="FK1277" s="92"/>
      <c r="FL1277" s="92"/>
      <c r="FM1277" s="92"/>
      <c r="FN1277" s="92"/>
      <c r="FO1277" s="92"/>
    </row>
    <row r="1278" s="58" customFormat="1" ht="15" spans="1:171">
      <c r="A1278" s="85">
        <v>2240104</v>
      </c>
      <c r="B1278" s="106" t="s">
        <v>1078</v>
      </c>
      <c r="C1278" s="87">
        <v>0</v>
      </c>
      <c r="D1278" s="87">
        <v>0</v>
      </c>
      <c r="E1278" s="88"/>
      <c r="F1278" s="57"/>
      <c r="G1278" s="57"/>
      <c r="H1278" s="57"/>
      <c r="I1278" s="57"/>
      <c r="J1278" s="57"/>
      <c r="K1278" s="57"/>
      <c r="L1278" s="57"/>
      <c r="M1278" s="57"/>
      <c r="N1278" s="57"/>
      <c r="O1278" s="57"/>
      <c r="P1278" s="57"/>
      <c r="Q1278" s="57"/>
      <c r="R1278" s="57"/>
      <c r="S1278" s="57"/>
      <c r="T1278" s="57"/>
      <c r="U1278" s="57"/>
      <c r="V1278" s="57"/>
      <c r="W1278" s="57"/>
      <c r="X1278" s="57"/>
      <c r="Y1278" s="57"/>
      <c r="Z1278" s="57"/>
      <c r="AA1278" s="57"/>
      <c r="AB1278" s="57"/>
      <c r="AC1278" s="57"/>
      <c r="AD1278" s="57"/>
      <c r="AE1278" s="57"/>
      <c r="AF1278" s="57"/>
      <c r="AG1278" s="57"/>
      <c r="AH1278" s="57"/>
      <c r="AI1278" s="57"/>
      <c r="AJ1278" s="57"/>
      <c r="AK1278" s="57"/>
      <c r="AL1278" s="57"/>
      <c r="AM1278" s="57"/>
      <c r="AN1278" s="57"/>
      <c r="AO1278" s="57"/>
      <c r="AP1278" s="57"/>
      <c r="AQ1278" s="57"/>
      <c r="AR1278" s="57"/>
      <c r="AS1278" s="57"/>
      <c r="AT1278" s="57"/>
      <c r="AU1278" s="57"/>
      <c r="AV1278" s="57"/>
      <c r="AW1278" s="57"/>
      <c r="AX1278" s="57"/>
      <c r="AY1278" s="57"/>
      <c r="AZ1278" s="57"/>
      <c r="BA1278" s="57"/>
      <c r="BB1278" s="57"/>
      <c r="BC1278" s="57"/>
      <c r="BD1278" s="57"/>
      <c r="BE1278" s="57"/>
      <c r="BF1278" s="57"/>
      <c r="BG1278" s="57"/>
      <c r="BH1278" s="57"/>
      <c r="BI1278" s="57"/>
      <c r="BJ1278" s="57"/>
      <c r="BK1278" s="57"/>
      <c r="BL1278" s="57"/>
      <c r="BM1278" s="57"/>
      <c r="BN1278" s="57"/>
      <c r="BO1278" s="57"/>
      <c r="BP1278" s="57"/>
      <c r="BQ1278" s="57"/>
      <c r="BR1278" s="57"/>
      <c r="BS1278" s="57"/>
      <c r="BT1278" s="57"/>
      <c r="BU1278" s="57"/>
      <c r="BV1278" s="57"/>
      <c r="BW1278" s="57"/>
      <c r="BX1278" s="57"/>
      <c r="BY1278" s="57"/>
      <c r="BZ1278" s="57"/>
      <c r="CA1278" s="57"/>
      <c r="CB1278" s="57"/>
      <c r="CC1278" s="57"/>
      <c r="CD1278" s="57"/>
      <c r="CE1278" s="57"/>
      <c r="CF1278" s="57"/>
      <c r="CG1278" s="57"/>
      <c r="CH1278" s="57"/>
      <c r="CI1278" s="57"/>
      <c r="CJ1278" s="57"/>
      <c r="CK1278" s="57"/>
      <c r="CL1278" s="57"/>
      <c r="CM1278" s="57"/>
      <c r="CN1278" s="57"/>
      <c r="CO1278" s="57"/>
      <c r="CP1278" s="57"/>
      <c r="CQ1278" s="57"/>
      <c r="CR1278" s="57"/>
      <c r="CS1278" s="57"/>
      <c r="CT1278" s="57"/>
      <c r="CU1278" s="57"/>
      <c r="CV1278" s="57"/>
      <c r="CW1278" s="57"/>
      <c r="CX1278" s="57"/>
      <c r="CY1278" s="57"/>
      <c r="CZ1278" s="57"/>
      <c r="DA1278" s="57"/>
      <c r="DB1278" s="57"/>
      <c r="DC1278" s="57"/>
      <c r="DD1278" s="57"/>
      <c r="DE1278" s="57"/>
      <c r="DF1278" s="57"/>
      <c r="DG1278" s="57"/>
      <c r="DH1278" s="57"/>
      <c r="DI1278" s="57"/>
      <c r="DJ1278" s="57"/>
      <c r="DK1278" s="57"/>
      <c r="DL1278" s="57"/>
      <c r="DM1278" s="57"/>
      <c r="DN1278" s="57"/>
      <c r="DO1278" s="57"/>
      <c r="DP1278" s="57"/>
      <c r="DQ1278" s="57"/>
      <c r="DR1278" s="57"/>
      <c r="DS1278" s="57"/>
      <c r="DT1278" s="57"/>
      <c r="DU1278" s="57"/>
      <c r="DV1278" s="57"/>
      <c r="DW1278" s="57"/>
      <c r="DX1278" s="57"/>
      <c r="DY1278" s="57"/>
      <c r="DZ1278" s="57"/>
      <c r="EA1278" s="57"/>
      <c r="EB1278" s="57"/>
      <c r="EC1278" s="57"/>
      <c r="ED1278" s="57"/>
      <c r="EE1278" s="57"/>
      <c r="EF1278" s="57"/>
      <c r="EG1278" s="57"/>
      <c r="EH1278" s="57"/>
      <c r="EI1278" s="57"/>
      <c r="EJ1278" s="57"/>
      <c r="EK1278" s="57"/>
      <c r="EL1278" s="57"/>
      <c r="EM1278" s="57"/>
      <c r="EN1278" s="57"/>
      <c r="EO1278" s="57"/>
      <c r="EP1278" s="57"/>
      <c r="EQ1278" s="57"/>
      <c r="ER1278" s="57"/>
      <c r="ES1278" s="57"/>
      <c r="ET1278" s="57"/>
      <c r="EU1278" s="57"/>
      <c r="EV1278" s="57"/>
      <c r="EW1278" s="57"/>
      <c r="EX1278" s="57"/>
      <c r="EY1278" s="57"/>
      <c r="EZ1278" s="57"/>
      <c r="FA1278" s="57"/>
      <c r="FB1278" s="57"/>
      <c r="FC1278" s="57"/>
      <c r="FD1278" s="57"/>
      <c r="FE1278" s="57"/>
      <c r="FF1278" s="57"/>
      <c r="FG1278" s="92"/>
      <c r="FH1278" s="92"/>
      <c r="FI1278" s="92"/>
      <c r="FJ1278" s="92"/>
      <c r="FK1278" s="92"/>
      <c r="FL1278" s="92"/>
      <c r="FM1278" s="92"/>
      <c r="FN1278" s="92"/>
      <c r="FO1278" s="92"/>
    </row>
    <row r="1279" s="58" customFormat="1" ht="15" spans="1:171">
      <c r="A1279" s="85">
        <v>2240105</v>
      </c>
      <c r="B1279" s="106" t="s">
        <v>1079</v>
      </c>
      <c r="C1279" s="87">
        <v>0</v>
      </c>
      <c r="D1279" s="87">
        <v>0</v>
      </c>
      <c r="E1279" s="88"/>
      <c r="F1279" s="57"/>
      <c r="G1279" s="57"/>
      <c r="H1279" s="57"/>
      <c r="I1279" s="57"/>
      <c r="J1279" s="57"/>
      <c r="K1279" s="57"/>
      <c r="L1279" s="57"/>
      <c r="M1279" s="57"/>
      <c r="N1279" s="57"/>
      <c r="O1279" s="57"/>
      <c r="P1279" s="57"/>
      <c r="Q1279" s="57"/>
      <c r="R1279" s="57"/>
      <c r="S1279" s="57"/>
      <c r="T1279" s="57"/>
      <c r="U1279" s="57"/>
      <c r="V1279" s="57"/>
      <c r="W1279" s="57"/>
      <c r="X1279" s="57"/>
      <c r="Y1279" s="57"/>
      <c r="Z1279" s="57"/>
      <c r="AA1279" s="57"/>
      <c r="AB1279" s="57"/>
      <c r="AC1279" s="57"/>
      <c r="AD1279" s="57"/>
      <c r="AE1279" s="57"/>
      <c r="AF1279" s="57"/>
      <c r="AG1279" s="57"/>
      <c r="AH1279" s="57"/>
      <c r="AI1279" s="57"/>
      <c r="AJ1279" s="57"/>
      <c r="AK1279" s="57"/>
      <c r="AL1279" s="57"/>
      <c r="AM1279" s="57"/>
      <c r="AN1279" s="57"/>
      <c r="AO1279" s="57"/>
      <c r="AP1279" s="57"/>
      <c r="AQ1279" s="57"/>
      <c r="AR1279" s="57"/>
      <c r="AS1279" s="57"/>
      <c r="AT1279" s="57"/>
      <c r="AU1279" s="57"/>
      <c r="AV1279" s="57"/>
      <c r="AW1279" s="57"/>
      <c r="AX1279" s="57"/>
      <c r="AY1279" s="57"/>
      <c r="AZ1279" s="57"/>
      <c r="BA1279" s="57"/>
      <c r="BB1279" s="57"/>
      <c r="BC1279" s="57"/>
      <c r="BD1279" s="57"/>
      <c r="BE1279" s="57"/>
      <c r="BF1279" s="57"/>
      <c r="BG1279" s="57"/>
      <c r="BH1279" s="57"/>
      <c r="BI1279" s="57"/>
      <c r="BJ1279" s="57"/>
      <c r="BK1279" s="57"/>
      <c r="BL1279" s="57"/>
      <c r="BM1279" s="57"/>
      <c r="BN1279" s="57"/>
      <c r="BO1279" s="57"/>
      <c r="BP1279" s="57"/>
      <c r="BQ1279" s="57"/>
      <c r="BR1279" s="57"/>
      <c r="BS1279" s="57"/>
      <c r="BT1279" s="57"/>
      <c r="BU1279" s="57"/>
      <c r="BV1279" s="57"/>
      <c r="BW1279" s="57"/>
      <c r="BX1279" s="57"/>
      <c r="BY1279" s="57"/>
      <c r="BZ1279" s="57"/>
      <c r="CA1279" s="57"/>
      <c r="CB1279" s="57"/>
      <c r="CC1279" s="57"/>
      <c r="CD1279" s="57"/>
      <c r="CE1279" s="57"/>
      <c r="CF1279" s="57"/>
      <c r="CG1279" s="57"/>
      <c r="CH1279" s="57"/>
      <c r="CI1279" s="57"/>
      <c r="CJ1279" s="57"/>
      <c r="CK1279" s="57"/>
      <c r="CL1279" s="57"/>
      <c r="CM1279" s="57"/>
      <c r="CN1279" s="57"/>
      <c r="CO1279" s="57"/>
      <c r="CP1279" s="57"/>
      <c r="CQ1279" s="57"/>
      <c r="CR1279" s="57"/>
      <c r="CS1279" s="57"/>
      <c r="CT1279" s="57"/>
      <c r="CU1279" s="57"/>
      <c r="CV1279" s="57"/>
      <c r="CW1279" s="57"/>
      <c r="CX1279" s="57"/>
      <c r="CY1279" s="57"/>
      <c r="CZ1279" s="57"/>
      <c r="DA1279" s="57"/>
      <c r="DB1279" s="57"/>
      <c r="DC1279" s="57"/>
      <c r="DD1279" s="57"/>
      <c r="DE1279" s="57"/>
      <c r="DF1279" s="57"/>
      <c r="DG1279" s="57"/>
      <c r="DH1279" s="57"/>
      <c r="DI1279" s="57"/>
      <c r="DJ1279" s="57"/>
      <c r="DK1279" s="57"/>
      <c r="DL1279" s="57"/>
      <c r="DM1279" s="57"/>
      <c r="DN1279" s="57"/>
      <c r="DO1279" s="57"/>
      <c r="DP1279" s="57"/>
      <c r="DQ1279" s="57"/>
      <c r="DR1279" s="57"/>
      <c r="DS1279" s="57"/>
      <c r="DT1279" s="57"/>
      <c r="DU1279" s="57"/>
      <c r="DV1279" s="57"/>
      <c r="DW1279" s="57"/>
      <c r="DX1279" s="57"/>
      <c r="DY1279" s="57"/>
      <c r="DZ1279" s="57"/>
      <c r="EA1279" s="57"/>
      <c r="EB1279" s="57"/>
      <c r="EC1279" s="57"/>
      <c r="ED1279" s="57"/>
      <c r="EE1279" s="57"/>
      <c r="EF1279" s="57"/>
      <c r="EG1279" s="57"/>
      <c r="EH1279" s="57"/>
      <c r="EI1279" s="57"/>
      <c r="EJ1279" s="57"/>
      <c r="EK1279" s="57"/>
      <c r="EL1279" s="57"/>
      <c r="EM1279" s="57"/>
      <c r="EN1279" s="57"/>
      <c r="EO1279" s="57"/>
      <c r="EP1279" s="57"/>
      <c r="EQ1279" s="57"/>
      <c r="ER1279" s="57"/>
      <c r="ES1279" s="57"/>
      <c r="ET1279" s="57"/>
      <c r="EU1279" s="57"/>
      <c r="EV1279" s="57"/>
      <c r="EW1279" s="57"/>
      <c r="EX1279" s="57"/>
      <c r="EY1279" s="57"/>
      <c r="EZ1279" s="57"/>
      <c r="FA1279" s="57"/>
      <c r="FB1279" s="57"/>
      <c r="FC1279" s="57"/>
      <c r="FD1279" s="57"/>
      <c r="FE1279" s="57"/>
      <c r="FF1279" s="57"/>
      <c r="FG1279" s="92"/>
      <c r="FH1279" s="92"/>
      <c r="FI1279" s="92"/>
      <c r="FJ1279" s="92"/>
      <c r="FK1279" s="92"/>
      <c r="FL1279" s="92"/>
      <c r="FM1279" s="92"/>
      <c r="FN1279" s="92"/>
      <c r="FO1279" s="92"/>
    </row>
    <row r="1280" s="58" customFormat="1" ht="15" spans="1:171">
      <c r="A1280" s="85">
        <v>2240106</v>
      </c>
      <c r="B1280" s="106" t="s">
        <v>1080</v>
      </c>
      <c r="C1280" s="87">
        <v>6</v>
      </c>
      <c r="D1280" s="87">
        <v>6</v>
      </c>
      <c r="E1280" s="88">
        <f t="shared" ref="E1280:E1287" si="91">SUM(D1280/C1280)</f>
        <v>1</v>
      </c>
      <c r="F1280" s="57"/>
      <c r="G1280" s="57"/>
      <c r="H1280" s="57"/>
      <c r="I1280" s="57"/>
      <c r="J1280" s="57"/>
      <c r="K1280" s="57"/>
      <c r="L1280" s="57"/>
      <c r="M1280" s="57"/>
      <c r="N1280" s="57"/>
      <c r="O1280" s="57"/>
      <c r="P1280" s="57"/>
      <c r="Q1280" s="57"/>
      <c r="R1280" s="57"/>
      <c r="S1280" s="57"/>
      <c r="T1280" s="57"/>
      <c r="U1280" s="57"/>
      <c r="V1280" s="57"/>
      <c r="W1280" s="57"/>
      <c r="X1280" s="57"/>
      <c r="Y1280" s="57"/>
      <c r="Z1280" s="57"/>
      <c r="AA1280" s="57"/>
      <c r="AB1280" s="57"/>
      <c r="AC1280" s="57"/>
      <c r="AD1280" s="57"/>
      <c r="AE1280" s="57"/>
      <c r="AF1280" s="57"/>
      <c r="AG1280" s="57"/>
      <c r="AH1280" s="57"/>
      <c r="AI1280" s="57"/>
      <c r="AJ1280" s="57"/>
      <c r="AK1280" s="57"/>
      <c r="AL1280" s="57"/>
      <c r="AM1280" s="57"/>
      <c r="AN1280" s="57"/>
      <c r="AO1280" s="57"/>
      <c r="AP1280" s="57"/>
      <c r="AQ1280" s="57"/>
      <c r="AR1280" s="57"/>
      <c r="AS1280" s="57"/>
      <c r="AT1280" s="57"/>
      <c r="AU1280" s="57"/>
      <c r="AV1280" s="57"/>
      <c r="AW1280" s="57"/>
      <c r="AX1280" s="57"/>
      <c r="AY1280" s="57"/>
      <c r="AZ1280" s="57"/>
      <c r="BA1280" s="57"/>
      <c r="BB1280" s="57"/>
      <c r="BC1280" s="57"/>
      <c r="BD1280" s="57"/>
      <c r="BE1280" s="57"/>
      <c r="BF1280" s="57"/>
      <c r="BG1280" s="57"/>
      <c r="BH1280" s="57"/>
      <c r="BI1280" s="57"/>
      <c r="BJ1280" s="57"/>
      <c r="BK1280" s="57"/>
      <c r="BL1280" s="57"/>
      <c r="BM1280" s="57"/>
      <c r="BN1280" s="57"/>
      <c r="BO1280" s="57"/>
      <c r="BP1280" s="57"/>
      <c r="BQ1280" s="57"/>
      <c r="BR1280" s="57"/>
      <c r="BS1280" s="57"/>
      <c r="BT1280" s="57"/>
      <c r="BU1280" s="57"/>
      <c r="BV1280" s="57"/>
      <c r="BW1280" s="57"/>
      <c r="BX1280" s="57"/>
      <c r="BY1280" s="57"/>
      <c r="BZ1280" s="57"/>
      <c r="CA1280" s="57"/>
      <c r="CB1280" s="57"/>
      <c r="CC1280" s="57"/>
      <c r="CD1280" s="57"/>
      <c r="CE1280" s="57"/>
      <c r="CF1280" s="57"/>
      <c r="CG1280" s="57"/>
      <c r="CH1280" s="57"/>
      <c r="CI1280" s="57"/>
      <c r="CJ1280" s="57"/>
      <c r="CK1280" s="57"/>
      <c r="CL1280" s="57"/>
      <c r="CM1280" s="57"/>
      <c r="CN1280" s="57"/>
      <c r="CO1280" s="57"/>
      <c r="CP1280" s="57"/>
      <c r="CQ1280" s="57"/>
      <c r="CR1280" s="57"/>
      <c r="CS1280" s="57"/>
      <c r="CT1280" s="57"/>
      <c r="CU1280" s="57"/>
      <c r="CV1280" s="57"/>
      <c r="CW1280" s="57"/>
      <c r="CX1280" s="57"/>
      <c r="CY1280" s="57"/>
      <c r="CZ1280" s="57"/>
      <c r="DA1280" s="57"/>
      <c r="DB1280" s="57"/>
      <c r="DC1280" s="57"/>
      <c r="DD1280" s="57"/>
      <c r="DE1280" s="57"/>
      <c r="DF1280" s="57"/>
      <c r="DG1280" s="57"/>
      <c r="DH1280" s="57"/>
      <c r="DI1280" s="57"/>
      <c r="DJ1280" s="57"/>
      <c r="DK1280" s="57"/>
      <c r="DL1280" s="57"/>
      <c r="DM1280" s="57"/>
      <c r="DN1280" s="57"/>
      <c r="DO1280" s="57"/>
      <c r="DP1280" s="57"/>
      <c r="DQ1280" s="57"/>
      <c r="DR1280" s="57"/>
      <c r="DS1280" s="57"/>
      <c r="DT1280" s="57"/>
      <c r="DU1280" s="57"/>
      <c r="DV1280" s="57"/>
      <c r="DW1280" s="57"/>
      <c r="DX1280" s="57"/>
      <c r="DY1280" s="57"/>
      <c r="DZ1280" s="57"/>
      <c r="EA1280" s="57"/>
      <c r="EB1280" s="57"/>
      <c r="EC1280" s="57"/>
      <c r="ED1280" s="57"/>
      <c r="EE1280" s="57"/>
      <c r="EF1280" s="57"/>
      <c r="EG1280" s="57"/>
      <c r="EH1280" s="57"/>
      <c r="EI1280" s="57"/>
      <c r="EJ1280" s="57"/>
      <c r="EK1280" s="57"/>
      <c r="EL1280" s="57"/>
      <c r="EM1280" s="57"/>
      <c r="EN1280" s="57"/>
      <c r="EO1280" s="57"/>
      <c r="EP1280" s="57"/>
      <c r="EQ1280" s="57"/>
      <c r="ER1280" s="57"/>
      <c r="ES1280" s="57"/>
      <c r="ET1280" s="57"/>
      <c r="EU1280" s="57"/>
      <c r="EV1280" s="57"/>
      <c r="EW1280" s="57"/>
      <c r="EX1280" s="57"/>
      <c r="EY1280" s="57"/>
      <c r="EZ1280" s="57"/>
      <c r="FA1280" s="57"/>
      <c r="FB1280" s="57"/>
      <c r="FC1280" s="57"/>
      <c r="FD1280" s="57"/>
      <c r="FE1280" s="57"/>
      <c r="FF1280" s="57"/>
      <c r="FG1280" s="92"/>
      <c r="FH1280" s="92"/>
      <c r="FI1280" s="92"/>
      <c r="FJ1280" s="92"/>
      <c r="FK1280" s="92"/>
      <c r="FL1280" s="92"/>
      <c r="FM1280" s="92"/>
      <c r="FN1280" s="92"/>
      <c r="FO1280" s="92"/>
    </row>
    <row r="1281" s="58" customFormat="1" ht="15" spans="1:171">
      <c r="A1281" s="85">
        <v>2240108</v>
      </c>
      <c r="B1281" s="106" t="s">
        <v>1081</v>
      </c>
      <c r="C1281" s="87">
        <v>0</v>
      </c>
      <c r="D1281" s="87">
        <v>0</v>
      </c>
      <c r="E1281" s="88"/>
      <c r="F1281" s="57"/>
      <c r="G1281" s="57"/>
      <c r="H1281" s="57"/>
      <c r="I1281" s="57"/>
      <c r="J1281" s="57"/>
      <c r="K1281" s="57"/>
      <c r="L1281" s="57"/>
      <c r="M1281" s="57"/>
      <c r="N1281" s="57"/>
      <c r="O1281" s="57"/>
      <c r="P1281" s="57"/>
      <c r="Q1281" s="57"/>
      <c r="R1281" s="57"/>
      <c r="S1281" s="57"/>
      <c r="T1281" s="57"/>
      <c r="U1281" s="57"/>
      <c r="V1281" s="57"/>
      <c r="W1281" s="57"/>
      <c r="X1281" s="57"/>
      <c r="Y1281" s="57"/>
      <c r="Z1281" s="57"/>
      <c r="AA1281" s="57"/>
      <c r="AB1281" s="57"/>
      <c r="AC1281" s="57"/>
      <c r="AD1281" s="57"/>
      <c r="AE1281" s="57"/>
      <c r="AF1281" s="57"/>
      <c r="AG1281" s="57"/>
      <c r="AH1281" s="57"/>
      <c r="AI1281" s="57"/>
      <c r="AJ1281" s="57"/>
      <c r="AK1281" s="57"/>
      <c r="AL1281" s="57"/>
      <c r="AM1281" s="57"/>
      <c r="AN1281" s="57"/>
      <c r="AO1281" s="57"/>
      <c r="AP1281" s="57"/>
      <c r="AQ1281" s="57"/>
      <c r="AR1281" s="57"/>
      <c r="AS1281" s="57"/>
      <c r="AT1281" s="57"/>
      <c r="AU1281" s="57"/>
      <c r="AV1281" s="57"/>
      <c r="AW1281" s="57"/>
      <c r="AX1281" s="57"/>
      <c r="AY1281" s="57"/>
      <c r="AZ1281" s="57"/>
      <c r="BA1281" s="57"/>
      <c r="BB1281" s="57"/>
      <c r="BC1281" s="57"/>
      <c r="BD1281" s="57"/>
      <c r="BE1281" s="57"/>
      <c r="BF1281" s="57"/>
      <c r="BG1281" s="57"/>
      <c r="BH1281" s="57"/>
      <c r="BI1281" s="57"/>
      <c r="BJ1281" s="57"/>
      <c r="BK1281" s="57"/>
      <c r="BL1281" s="57"/>
      <c r="BM1281" s="57"/>
      <c r="BN1281" s="57"/>
      <c r="BO1281" s="57"/>
      <c r="BP1281" s="57"/>
      <c r="BQ1281" s="57"/>
      <c r="BR1281" s="57"/>
      <c r="BS1281" s="57"/>
      <c r="BT1281" s="57"/>
      <c r="BU1281" s="57"/>
      <c r="BV1281" s="57"/>
      <c r="BW1281" s="57"/>
      <c r="BX1281" s="57"/>
      <c r="BY1281" s="57"/>
      <c r="BZ1281" s="57"/>
      <c r="CA1281" s="57"/>
      <c r="CB1281" s="57"/>
      <c r="CC1281" s="57"/>
      <c r="CD1281" s="57"/>
      <c r="CE1281" s="57"/>
      <c r="CF1281" s="57"/>
      <c r="CG1281" s="57"/>
      <c r="CH1281" s="57"/>
      <c r="CI1281" s="57"/>
      <c r="CJ1281" s="57"/>
      <c r="CK1281" s="57"/>
      <c r="CL1281" s="57"/>
      <c r="CM1281" s="57"/>
      <c r="CN1281" s="57"/>
      <c r="CO1281" s="57"/>
      <c r="CP1281" s="57"/>
      <c r="CQ1281" s="57"/>
      <c r="CR1281" s="57"/>
      <c r="CS1281" s="57"/>
      <c r="CT1281" s="57"/>
      <c r="CU1281" s="57"/>
      <c r="CV1281" s="57"/>
      <c r="CW1281" s="57"/>
      <c r="CX1281" s="57"/>
      <c r="CY1281" s="57"/>
      <c r="CZ1281" s="57"/>
      <c r="DA1281" s="57"/>
      <c r="DB1281" s="57"/>
      <c r="DC1281" s="57"/>
      <c r="DD1281" s="57"/>
      <c r="DE1281" s="57"/>
      <c r="DF1281" s="57"/>
      <c r="DG1281" s="57"/>
      <c r="DH1281" s="57"/>
      <c r="DI1281" s="57"/>
      <c r="DJ1281" s="57"/>
      <c r="DK1281" s="57"/>
      <c r="DL1281" s="57"/>
      <c r="DM1281" s="57"/>
      <c r="DN1281" s="57"/>
      <c r="DO1281" s="57"/>
      <c r="DP1281" s="57"/>
      <c r="DQ1281" s="57"/>
      <c r="DR1281" s="57"/>
      <c r="DS1281" s="57"/>
      <c r="DT1281" s="57"/>
      <c r="DU1281" s="57"/>
      <c r="DV1281" s="57"/>
      <c r="DW1281" s="57"/>
      <c r="DX1281" s="57"/>
      <c r="DY1281" s="57"/>
      <c r="DZ1281" s="57"/>
      <c r="EA1281" s="57"/>
      <c r="EB1281" s="57"/>
      <c r="EC1281" s="57"/>
      <c r="ED1281" s="57"/>
      <c r="EE1281" s="57"/>
      <c r="EF1281" s="57"/>
      <c r="EG1281" s="57"/>
      <c r="EH1281" s="57"/>
      <c r="EI1281" s="57"/>
      <c r="EJ1281" s="57"/>
      <c r="EK1281" s="57"/>
      <c r="EL1281" s="57"/>
      <c r="EM1281" s="57"/>
      <c r="EN1281" s="57"/>
      <c r="EO1281" s="57"/>
      <c r="EP1281" s="57"/>
      <c r="EQ1281" s="57"/>
      <c r="ER1281" s="57"/>
      <c r="ES1281" s="57"/>
      <c r="ET1281" s="57"/>
      <c r="EU1281" s="57"/>
      <c r="EV1281" s="57"/>
      <c r="EW1281" s="57"/>
      <c r="EX1281" s="57"/>
      <c r="EY1281" s="57"/>
      <c r="EZ1281" s="57"/>
      <c r="FA1281" s="57"/>
      <c r="FB1281" s="57"/>
      <c r="FC1281" s="57"/>
      <c r="FD1281" s="57"/>
      <c r="FE1281" s="57"/>
      <c r="FF1281" s="57"/>
      <c r="FG1281" s="92"/>
      <c r="FH1281" s="92"/>
      <c r="FI1281" s="92"/>
      <c r="FJ1281" s="92"/>
      <c r="FK1281" s="92"/>
      <c r="FL1281" s="92"/>
      <c r="FM1281" s="92"/>
      <c r="FN1281" s="92"/>
      <c r="FO1281" s="92"/>
    </row>
    <row r="1282" s="58" customFormat="1" ht="15" spans="1:171">
      <c r="A1282" s="85">
        <v>2240109</v>
      </c>
      <c r="B1282" s="106" t="s">
        <v>1082</v>
      </c>
      <c r="C1282" s="87">
        <v>0</v>
      </c>
      <c r="D1282" s="87">
        <v>0</v>
      </c>
      <c r="E1282" s="88"/>
      <c r="F1282" s="57"/>
      <c r="G1282" s="57"/>
      <c r="H1282" s="57"/>
      <c r="I1282" s="57"/>
      <c r="J1282" s="57"/>
      <c r="K1282" s="57"/>
      <c r="L1282" s="57"/>
      <c r="M1282" s="57"/>
      <c r="N1282" s="57"/>
      <c r="O1282" s="57"/>
      <c r="P1282" s="57"/>
      <c r="Q1282" s="57"/>
      <c r="R1282" s="57"/>
      <c r="S1282" s="57"/>
      <c r="T1282" s="57"/>
      <c r="U1282" s="57"/>
      <c r="V1282" s="57"/>
      <c r="W1282" s="57"/>
      <c r="X1282" s="57"/>
      <c r="Y1282" s="57"/>
      <c r="Z1282" s="57"/>
      <c r="AA1282" s="57"/>
      <c r="AB1282" s="57"/>
      <c r="AC1282" s="57"/>
      <c r="AD1282" s="57"/>
      <c r="AE1282" s="57"/>
      <c r="AF1282" s="57"/>
      <c r="AG1282" s="57"/>
      <c r="AH1282" s="57"/>
      <c r="AI1282" s="57"/>
      <c r="AJ1282" s="57"/>
      <c r="AK1282" s="57"/>
      <c r="AL1282" s="57"/>
      <c r="AM1282" s="57"/>
      <c r="AN1282" s="57"/>
      <c r="AO1282" s="57"/>
      <c r="AP1282" s="57"/>
      <c r="AQ1282" s="57"/>
      <c r="AR1282" s="57"/>
      <c r="AS1282" s="57"/>
      <c r="AT1282" s="57"/>
      <c r="AU1282" s="57"/>
      <c r="AV1282" s="57"/>
      <c r="AW1282" s="57"/>
      <c r="AX1282" s="57"/>
      <c r="AY1282" s="57"/>
      <c r="AZ1282" s="57"/>
      <c r="BA1282" s="57"/>
      <c r="BB1282" s="57"/>
      <c r="BC1282" s="57"/>
      <c r="BD1282" s="57"/>
      <c r="BE1282" s="57"/>
      <c r="BF1282" s="57"/>
      <c r="BG1282" s="57"/>
      <c r="BH1282" s="57"/>
      <c r="BI1282" s="57"/>
      <c r="BJ1282" s="57"/>
      <c r="BK1282" s="57"/>
      <c r="BL1282" s="57"/>
      <c r="BM1282" s="57"/>
      <c r="BN1282" s="57"/>
      <c r="BO1282" s="57"/>
      <c r="BP1282" s="57"/>
      <c r="BQ1282" s="57"/>
      <c r="BR1282" s="57"/>
      <c r="BS1282" s="57"/>
      <c r="BT1282" s="57"/>
      <c r="BU1282" s="57"/>
      <c r="BV1282" s="57"/>
      <c r="BW1282" s="57"/>
      <c r="BX1282" s="57"/>
      <c r="BY1282" s="57"/>
      <c r="BZ1282" s="57"/>
      <c r="CA1282" s="57"/>
      <c r="CB1282" s="57"/>
      <c r="CC1282" s="57"/>
      <c r="CD1282" s="57"/>
      <c r="CE1282" s="57"/>
      <c r="CF1282" s="57"/>
      <c r="CG1282" s="57"/>
      <c r="CH1282" s="57"/>
      <c r="CI1282" s="57"/>
      <c r="CJ1282" s="57"/>
      <c r="CK1282" s="57"/>
      <c r="CL1282" s="57"/>
      <c r="CM1282" s="57"/>
      <c r="CN1282" s="57"/>
      <c r="CO1282" s="57"/>
      <c r="CP1282" s="57"/>
      <c r="CQ1282" s="57"/>
      <c r="CR1282" s="57"/>
      <c r="CS1282" s="57"/>
      <c r="CT1282" s="57"/>
      <c r="CU1282" s="57"/>
      <c r="CV1282" s="57"/>
      <c r="CW1282" s="57"/>
      <c r="CX1282" s="57"/>
      <c r="CY1282" s="57"/>
      <c r="CZ1282" s="57"/>
      <c r="DA1282" s="57"/>
      <c r="DB1282" s="57"/>
      <c r="DC1282" s="57"/>
      <c r="DD1282" s="57"/>
      <c r="DE1282" s="57"/>
      <c r="DF1282" s="57"/>
      <c r="DG1282" s="57"/>
      <c r="DH1282" s="57"/>
      <c r="DI1282" s="57"/>
      <c r="DJ1282" s="57"/>
      <c r="DK1282" s="57"/>
      <c r="DL1282" s="57"/>
      <c r="DM1282" s="57"/>
      <c r="DN1282" s="57"/>
      <c r="DO1282" s="57"/>
      <c r="DP1282" s="57"/>
      <c r="DQ1282" s="57"/>
      <c r="DR1282" s="57"/>
      <c r="DS1282" s="57"/>
      <c r="DT1282" s="57"/>
      <c r="DU1282" s="57"/>
      <c r="DV1282" s="57"/>
      <c r="DW1282" s="57"/>
      <c r="DX1282" s="57"/>
      <c r="DY1282" s="57"/>
      <c r="DZ1282" s="57"/>
      <c r="EA1282" s="57"/>
      <c r="EB1282" s="57"/>
      <c r="EC1282" s="57"/>
      <c r="ED1282" s="57"/>
      <c r="EE1282" s="57"/>
      <c r="EF1282" s="57"/>
      <c r="EG1282" s="57"/>
      <c r="EH1282" s="57"/>
      <c r="EI1282" s="57"/>
      <c r="EJ1282" s="57"/>
      <c r="EK1282" s="57"/>
      <c r="EL1282" s="57"/>
      <c r="EM1282" s="57"/>
      <c r="EN1282" s="57"/>
      <c r="EO1282" s="57"/>
      <c r="EP1282" s="57"/>
      <c r="EQ1282" s="57"/>
      <c r="ER1282" s="57"/>
      <c r="ES1282" s="57"/>
      <c r="ET1282" s="57"/>
      <c r="EU1282" s="57"/>
      <c r="EV1282" s="57"/>
      <c r="EW1282" s="57"/>
      <c r="EX1282" s="57"/>
      <c r="EY1282" s="57"/>
      <c r="EZ1282" s="57"/>
      <c r="FA1282" s="57"/>
      <c r="FB1282" s="57"/>
      <c r="FC1282" s="57"/>
      <c r="FD1282" s="57"/>
      <c r="FE1282" s="57"/>
      <c r="FF1282" s="57"/>
      <c r="FG1282" s="92"/>
      <c r="FH1282" s="92"/>
      <c r="FI1282" s="92"/>
      <c r="FJ1282" s="92"/>
      <c r="FK1282" s="92"/>
      <c r="FL1282" s="92"/>
      <c r="FM1282" s="92"/>
      <c r="FN1282" s="92"/>
      <c r="FO1282" s="92"/>
    </row>
    <row r="1283" s="58" customFormat="1" ht="15" spans="1:171">
      <c r="A1283" s="85">
        <v>2240150</v>
      </c>
      <c r="B1283" s="106" t="s">
        <v>160</v>
      </c>
      <c r="C1283" s="87">
        <v>0</v>
      </c>
      <c r="D1283" s="87">
        <v>0</v>
      </c>
      <c r="E1283" s="88"/>
      <c r="F1283" s="57"/>
      <c r="G1283" s="57"/>
      <c r="H1283" s="57"/>
      <c r="I1283" s="57"/>
      <c r="J1283" s="57"/>
      <c r="K1283" s="57"/>
      <c r="L1283" s="57"/>
      <c r="M1283" s="57"/>
      <c r="N1283" s="57"/>
      <c r="O1283" s="57"/>
      <c r="P1283" s="57"/>
      <c r="Q1283" s="57"/>
      <c r="R1283" s="57"/>
      <c r="S1283" s="57"/>
      <c r="T1283" s="57"/>
      <c r="U1283" s="57"/>
      <c r="V1283" s="57"/>
      <c r="W1283" s="57"/>
      <c r="X1283" s="57"/>
      <c r="Y1283" s="57"/>
      <c r="Z1283" s="57"/>
      <c r="AA1283" s="57"/>
      <c r="AB1283" s="57"/>
      <c r="AC1283" s="57"/>
      <c r="AD1283" s="57"/>
      <c r="AE1283" s="57"/>
      <c r="AF1283" s="57"/>
      <c r="AG1283" s="57"/>
      <c r="AH1283" s="57"/>
      <c r="AI1283" s="57"/>
      <c r="AJ1283" s="57"/>
      <c r="AK1283" s="57"/>
      <c r="AL1283" s="57"/>
      <c r="AM1283" s="57"/>
      <c r="AN1283" s="57"/>
      <c r="AO1283" s="57"/>
      <c r="AP1283" s="57"/>
      <c r="AQ1283" s="57"/>
      <c r="AR1283" s="57"/>
      <c r="AS1283" s="57"/>
      <c r="AT1283" s="57"/>
      <c r="AU1283" s="57"/>
      <c r="AV1283" s="57"/>
      <c r="AW1283" s="57"/>
      <c r="AX1283" s="57"/>
      <c r="AY1283" s="57"/>
      <c r="AZ1283" s="57"/>
      <c r="BA1283" s="57"/>
      <c r="BB1283" s="57"/>
      <c r="BC1283" s="57"/>
      <c r="BD1283" s="57"/>
      <c r="BE1283" s="57"/>
      <c r="BF1283" s="57"/>
      <c r="BG1283" s="57"/>
      <c r="BH1283" s="57"/>
      <c r="BI1283" s="57"/>
      <c r="BJ1283" s="57"/>
      <c r="BK1283" s="57"/>
      <c r="BL1283" s="57"/>
      <c r="BM1283" s="57"/>
      <c r="BN1283" s="57"/>
      <c r="BO1283" s="57"/>
      <c r="BP1283" s="57"/>
      <c r="BQ1283" s="57"/>
      <c r="BR1283" s="57"/>
      <c r="BS1283" s="57"/>
      <c r="BT1283" s="57"/>
      <c r="BU1283" s="57"/>
      <c r="BV1283" s="57"/>
      <c r="BW1283" s="57"/>
      <c r="BX1283" s="57"/>
      <c r="BY1283" s="57"/>
      <c r="BZ1283" s="57"/>
      <c r="CA1283" s="57"/>
      <c r="CB1283" s="57"/>
      <c r="CC1283" s="57"/>
      <c r="CD1283" s="57"/>
      <c r="CE1283" s="57"/>
      <c r="CF1283" s="57"/>
      <c r="CG1283" s="57"/>
      <c r="CH1283" s="57"/>
      <c r="CI1283" s="57"/>
      <c r="CJ1283" s="57"/>
      <c r="CK1283" s="57"/>
      <c r="CL1283" s="57"/>
      <c r="CM1283" s="57"/>
      <c r="CN1283" s="57"/>
      <c r="CO1283" s="57"/>
      <c r="CP1283" s="57"/>
      <c r="CQ1283" s="57"/>
      <c r="CR1283" s="57"/>
      <c r="CS1283" s="57"/>
      <c r="CT1283" s="57"/>
      <c r="CU1283" s="57"/>
      <c r="CV1283" s="57"/>
      <c r="CW1283" s="57"/>
      <c r="CX1283" s="57"/>
      <c r="CY1283" s="57"/>
      <c r="CZ1283" s="57"/>
      <c r="DA1283" s="57"/>
      <c r="DB1283" s="57"/>
      <c r="DC1283" s="57"/>
      <c r="DD1283" s="57"/>
      <c r="DE1283" s="57"/>
      <c r="DF1283" s="57"/>
      <c r="DG1283" s="57"/>
      <c r="DH1283" s="57"/>
      <c r="DI1283" s="57"/>
      <c r="DJ1283" s="57"/>
      <c r="DK1283" s="57"/>
      <c r="DL1283" s="57"/>
      <c r="DM1283" s="57"/>
      <c r="DN1283" s="57"/>
      <c r="DO1283" s="57"/>
      <c r="DP1283" s="57"/>
      <c r="DQ1283" s="57"/>
      <c r="DR1283" s="57"/>
      <c r="DS1283" s="57"/>
      <c r="DT1283" s="57"/>
      <c r="DU1283" s="57"/>
      <c r="DV1283" s="57"/>
      <c r="DW1283" s="57"/>
      <c r="DX1283" s="57"/>
      <c r="DY1283" s="57"/>
      <c r="DZ1283" s="57"/>
      <c r="EA1283" s="57"/>
      <c r="EB1283" s="57"/>
      <c r="EC1283" s="57"/>
      <c r="ED1283" s="57"/>
      <c r="EE1283" s="57"/>
      <c r="EF1283" s="57"/>
      <c r="EG1283" s="57"/>
      <c r="EH1283" s="57"/>
      <c r="EI1283" s="57"/>
      <c r="EJ1283" s="57"/>
      <c r="EK1283" s="57"/>
      <c r="EL1283" s="57"/>
      <c r="EM1283" s="57"/>
      <c r="EN1283" s="57"/>
      <c r="EO1283" s="57"/>
      <c r="EP1283" s="57"/>
      <c r="EQ1283" s="57"/>
      <c r="ER1283" s="57"/>
      <c r="ES1283" s="57"/>
      <c r="ET1283" s="57"/>
      <c r="EU1283" s="57"/>
      <c r="EV1283" s="57"/>
      <c r="EW1283" s="57"/>
      <c r="EX1283" s="57"/>
      <c r="EY1283" s="57"/>
      <c r="EZ1283" s="57"/>
      <c r="FA1283" s="57"/>
      <c r="FB1283" s="57"/>
      <c r="FC1283" s="57"/>
      <c r="FD1283" s="57"/>
      <c r="FE1283" s="57"/>
      <c r="FF1283" s="57"/>
      <c r="FG1283" s="92"/>
      <c r="FH1283" s="92"/>
      <c r="FI1283" s="92"/>
      <c r="FJ1283" s="92"/>
      <c r="FK1283" s="92"/>
      <c r="FL1283" s="92"/>
      <c r="FM1283" s="92"/>
      <c r="FN1283" s="92"/>
      <c r="FO1283" s="92"/>
    </row>
    <row r="1284" s="58" customFormat="1" ht="15" spans="1:171">
      <c r="A1284" s="85">
        <v>2240199</v>
      </c>
      <c r="B1284" s="106" t="s">
        <v>1083</v>
      </c>
      <c r="C1284" s="87">
        <v>607</v>
      </c>
      <c r="D1284" s="87">
        <v>436</v>
      </c>
      <c r="E1284" s="88">
        <f t="shared" si="91"/>
        <v>0.71828665568369</v>
      </c>
      <c r="F1284" s="57"/>
      <c r="G1284" s="57"/>
      <c r="H1284" s="57"/>
      <c r="I1284" s="57"/>
      <c r="J1284" s="57"/>
      <c r="K1284" s="57"/>
      <c r="L1284" s="57"/>
      <c r="M1284" s="57"/>
      <c r="N1284" s="57"/>
      <c r="O1284" s="57"/>
      <c r="P1284" s="57"/>
      <c r="Q1284" s="57"/>
      <c r="R1284" s="57"/>
      <c r="S1284" s="57"/>
      <c r="T1284" s="57"/>
      <c r="U1284" s="57"/>
      <c r="V1284" s="57"/>
      <c r="W1284" s="57"/>
      <c r="X1284" s="57"/>
      <c r="Y1284" s="57"/>
      <c r="Z1284" s="57"/>
      <c r="AA1284" s="57"/>
      <c r="AB1284" s="57"/>
      <c r="AC1284" s="57"/>
      <c r="AD1284" s="57"/>
      <c r="AE1284" s="57"/>
      <c r="AF1284" s="57"/>
      <c r="AG1284" s="57"/>
      <c r="AH1284" s="57"/>
      <c r="AI1284" s="57"/>
      <c r="AJ1284" s="57"/>
      <c r="AK1284" s="57"/>
      <c r="AL1284" s="57"/>
      <c r="AM1284" s="57"/>
      <c r="AN1284" s="57"/>
      <c r="AO1284" s="57"/>
      <c r="AP1284" s="57"/>
      <c r="AQ1284" s="57"/>
      <c r="AR1284" s="57"/>
      <c r="AS1284" s="57"/>
      <c r="AT1284" s="57"/>
      <c r="AU1284" s="57"/>
      <c r="AV1284" s="57"/>
      <c r="AW1284" s="57"/>
      <c r="AX1284" s="57"/>
      <c r="AY1284" s="57"/>
      <c r="AZ1284" s="57"/>
      <c r="BA1284" s="57"/>
      <c r="BB1284" s="57"/>
      <c r="BC1284" s="57"/>
      <c r="BD1284" s="57"/>
      <c r="BE1284" s="57"/>
      <c r="BF1284" s="57"/>
      <c r="BG1284" s="57"/>
      <c r="BH1284" s="57"/>
      <c r="BI1284" s="57"/>
      <c r="BJ1284" s="57"/>
      <c r="BK1284" s="57"/>
      <c r="BL1284" s="57"/>
      <c r="BM1284" s="57"/>
      <c r="BN1284" s="57"/>
      <c r="BO1284" s="57"/>
      <c r="BP1284" s="57"/>
      <c r="BQ1284" s="57"/>
      <c r="BR1284" s="57"/>
      <c r="BS1284" s="57"/>
      <c r="BT1284" s="57"/>
      <c r="BU1284" s="57"/>
      <c r="BV1284" s="57"/>
      <c r="BW1284" s="57"/>
      <c r="BX1284" s="57"/>
      <c r="BY1284" s="57"/>
      <c r="BZ1284" s="57"/>
      <c r="CA1284" s="57"/>
      <c r="CB1284" s="57"/>
      <c r="CC1284" s="57"/>
      <c r="CD1284" s="57"/>
      <c r="CE1284" s="57"/>
      <c r="CF1284" s="57"/>
      <c r="CG1284" s="57"/>
      <c r="CH1284" s="57"/>
      <c r="CI1284" s="57"/>
      <c r="CJ1284" s="57"/>
      <c r="CK1284" s="57"/>
      <c r="CL1284" s="57"/>
      <c r="CM1284" s="57"/>
      <c r="CN1284" s="57"/>
      <c r="CO1284" s="57"/>
      <c r="CP1284" s="57"/>
      <c r="CQ1284" s="57"/>
      <c r="CR1284" s="57"/>
      <c r="CS1284" s="57"/>
      <c r="CT1284" s="57"/>
      <c r="CU1284" s="57"/>
      <c r="CV1284" s="57"/>
      <c r="CW1284" s="57"/>
      <c r="CX1284" s="57"/>
      <c r="CY1284" s="57"/>
      <c r="CZ1284" s="57"/>
      <c r="DA1284" s="57"/>
      <c r="DB1284" s="57"/>
      <c r="DC1284" s="57"/>
      <c r="DD1284" s="57"/>
      <c r="DE1284" s="57"/>
      <c r="DF1284" s="57"/>
      <c r="DG1284" s="57"/>
      <c r="DH1284" s="57"/>
      <c r="DI1284" s="57"/>
      <c r="DJ1284" s="57"/>
      <c r="DK1284" s="57"/>
      <c r="DL1284" s="57"/>
      <c r="DM1284" s="57"/>
      <c r="DN1284" s="57"/>
      <c r="DO1284" s="57"/>
      <c r="DP1284" s="57"/>
      <c r="DQ1284" s="57"/>
      <c r="DR1284" s="57"/>
      <c r="DS1284" s="57"/>
      <c r="DT1284" s="57"/>
      <c r="DU1284" s="57"/>
      <c r="DV1284" s="57"/>
      <c r="DW1284" s="57"/>
      <c r="DX1284" s="57"/>
      <c r="DY1284" s="57"/>
      <c r="DZ1284" s="57"/>
      <c r="EA1284" s="57"/>
      <c r="EB1284" s="57"/>
      <c r="EC1284" s="57"/>
      <c r="ED1284" s="57"/>
      <c r="EE1284" s="57"/>
      <c r="EF1284" s="57"/>
      <c r="EG1284" s="57"/>
      <c r="EH1284" s="57"/>
      <c r="EI1284" s="57"/>
      <c r="EJ1284" s="57"/>
      <c r="EK1284" s="57"/>
      <c r="EL1284" s="57"/>
      <c r="EM1284" s="57"/>
      <c r="EN1284" s="57"/>
      <c r="EO1284" s="57"/>
      <c r="EP1284" s="57"/>
      <c r="EQ1284" s="57"/>
      <c r="ER1284" s="57"/>
      <c r="ES1284" s="57"/>
      <c r="ET1284" s="57"/>
      <c r="EU1284" s="57"/>
      <c r="EV1284" s="57"/>
      <c r="EW1284" s="57"/>
      <c r="EX1284" s="57"/>
      <c r="EY1284" s="57"/>
      <c r="EZ1284" s="57"/>
      <c r="FA1284" s="57"/>
      <c r="FB1284" s="57"/>
      <c r="FC1284" s="57"/>
      <c r="FD1284" s="57"/>
      <c r="FE1284" s="57"/>
      <c r="FF1284" s="57"/>
      <c r="FG1284" s="92"/>
      <c r="FH1284" s="92"/>
      <c r="FI1284" s="92"/>
      <c r="FJ1284" s="92"/>
      <c r="FK1284" s="92"/>
      <c r="FL1284" s="92"/>
      <c r="FM1284" s="92"/>
      <c r="FN1284" s="92"/>
      <c r="FO1284" s="92"/>
    </row>
    <row r="1285" s="58" customFormat="1" ht="15" spans="1:171">
      <c r="A1285" s="81">
        <v>22402</v>
      </c>
      <c r="B1285" s="82" t="s">
        <v>1084</v>
      </c>
      <c r="C1285" s="83">
        <f>SUM(C1286:C1291)</f>
        <v>522</v>
      </c>
      <c r="D1285" s="83">
        <f>SUM(D1286:D1291)</f>
        <v>522</v>
      </c>
      <c r="E1285" s="84">
        <f t="shared" si="91"/>
        <v>1</v>
      </c>
      <c r="F1285" s="57"/>
      <c r="G1285" s="57"/>
      <c r="H1285" s="57"/>
      <c r="I1285" s="57"/>
      <c r="J1285" s="57"/>
      <c r="K1285" s="57"/>
      <c r="L1285" s="57"/>
      <c r="M1285" s="57"/>
      <c r="N1285" s="57"/>
      <c r="O1285" s="57"/>
      <c r="P1285" s="57"/>
      <c r="Q1285" s="57"/>
      <c r="R1285" s="57"/>
      <c r="S1285" s="57"/>
      <c r="T1285" s="57"/>
      <c r="U1285" s="57"/>
      <c r="V1285" s="57"/>
      <c r="W1285" s="57"/>
      <c r="X1285" s="57"/>
      <c r="Y1285" s="57"/>
      <c r="Z1285" s="57"/>
      <c r="AA1285" s="57"/>
      <c r="AB1285" s="57"/>
      <c r="AC1285" s="57"/>
      <c r="AD1285" s="57"/>
      <c r="AE1285" s="57"/>
      <c r="AF1285" s="57"/>
      <c r="AG1285" s="57"/>
      <c r="AH1285" s="57"/>
      <c r="AI1285" s="57"/>
      <c r="AJ1285" s="57"/>
      <c r="AK1285" s="57"/>
      <c r="AL1285" s="57"/>
      <c r="AM1285" s="57"/>
      <c r="AN1285" s="57"/>
      <c r="AO1285" s="57"/>
      <c r="AP1285" s="57"/>
      <c r="AQ1285" s="57"/>
      <c r="AR1285" s="57"/>
      <c r="AS1285" s="57"/>
      <c r="AT1285" s="57"/>
      <c r="AU1285" s="57"/>
      <c r="AV1285" s="57"/>
      <c r="AW1285" s="57"/>
      <c r="AX1285" s="57"/>
      <c r="AY1285" s="57"/>
      <c r="AZ1285" s="57"/>
      <c r="BA1285" s="57"/>
      <c r="BB1285" s="57"/>
      <c r="BC1285" s="57"/>
      <c r="BD1285" s="57"/>
      <c r="BE1285" s="57"/>
      <c r="BF1285" s="57"/>
      <c r="BG1285" s="57"/>
      <c r="BH1285" s="57"/>
      <c r="BI1285" s="57"/>
      <c r="BJ1285" s="57"/>
      <c r="BK1285" s="57"/>
      <c r="BL1285" s="57"/>
      <c r="BM1285" s="57"/>
      <c r="BN1285" s="57"/>
      <c r="BO1285" s="57"/>
      <c r="BP1285" s="57"/>
      <c r="BQ1285" s="57"/>
      <c r="BR1285" s="57"/>
      <c r="BS1285" s="57"/>
      <c r="BT1285" s="57"/>
      <c r="BU1285" s="57"/>
      <c r="BV1285" s="57"/>
      <c r="BW1285" s="57"/>
      <c r="BX1285" s="57"/>
      <c r="BY1285" s="57"/>
      <c r="BZ1285" s="57"/>
      <c r="CA1285" s="57"/>
      <c r="CB1285" s="57"/>
      <c r="CC1285" s="57"/>
      <c r="CD1285" s="57"/>
      <c r="CE1285" s="57"/>
      <c r="CF1285" s="57"/>
      <c r="CG1285" s="57"/>
      <c r="CH1285" s="57"/>
      <c r="CI1285" s="57"/>
      <c r="CJ1285" s="57"/>
      <c r="CK1285" s="57"/>
      <c r="CL1285" s="57"/>
      <c r="CM1285" s="57"/>
      <c r="CN1285" s="57"/>
      <c r="CO1285" s="57"/>
      <c r="CP1285" s="57"/>
      <c r="CQ1285" s="57"/>
      <c r="CR1285" s="57"/>
      <c r="CS1285" s="57"/>
      <c r="CT1285" s="57"/>
      <c r="CU1285" s="57"/>
      <c r="CV1285" s="57"/>
      <c r="CW1285" s="57"/>
      <c r="CX1285" s="57"/>
      <c r="CY1285" s="57"/>
      <c r="CZ1285" s="57"/>
      <c r="DA1285" s="57"/>
      <c r="DB1285" s="57"/>
      <c r="DC1285" s="57"/>
      <c r="DD1285" s="57"/>
      <c r="DE1285" s="57"/>
      <c r="DF1285" s="57"/>
      <c r="DG1285" s="57"/>
      <c r="DH1285" s="57"/>
      <c r="DI1285" s="57"/>
      <c r="DJ1285" s="57"/>
      <c r="DK1285" s="57"/>
      <c r="DL1285" s="57"/>
      <c r="DM1285" s="57"/>
      <c r="DN1285" s="57"/>
      <c r="DO1285" s="57"/>
      <c r="DP1285" s="57"/>
      <c r="DQ1285" s="57"/>
      <c r="DR1285" s="57"/>
      <c r="DS1285" s="57"/>
      <c r="DT1285" s="57"/>
      <c r="DU1285" s="57"/>
      <c r="DV1285" s="57"/>
      <c r="DW1285" s="57"/>
      <c r="DX1285" s="57"/>
      <c r="DY1285" s="57"/>
      <c r="DZ1285" s="57"/>
      <c r="EA1285" s="57"/>
      <c r="EB1285" s="57"/>
      <c r="EC1285" s="57"/>
      <c r="ED1285" s="57"/>
      <c r="EE1285" s="57"/>
      <c r="EF1285" s="57"/>
      <c r="EG1285" s="57"/>
      <c r="EH1285" s="57"/>
      <c r="EI1285" s="57"/>
      <c r="EJ1285" s="57"/>
      <c r="EK1285" s="57"/>
      <c r="EL1285" s="57"/>
      <c r="EM1285" s="57"/>
      <c r="EN1285" s="57"/>
      <c r="EO1285" s="57"/>
      <c r="EP1285" s="57"/>
      <c r="EQ1285" s="57"/>
      <c r="ER1285" s="57"/>
      <c r="ES1285" s="57"/>
      <c r="ET1285" s="57"/>
      <c r="EU1285" s="57"/>
      <c r="EV1285" s="57"/>
      <c r="EW1285" s="57"/>
      <c r="EX1285" s="57"/>
      <c r="EY1285" s="57"/>
      <c r="EZ1285" s="57"/>
      <c r="FA1285" s="57"/>
      <c r="FB1285" s="57"/>
      <c r="FC1285" s="57"/>
      <c r="FD1285" s="57"/>
      <c r="FE1285" s="57"/>
      <c r="FF1285" s="57"/>
      <c r="FG1285" s="92"/>
      <c r="FH1285" s="92"/>
      <c r="FI1285" s="92"/>
      <c r="FJ1285" s="92"/>
      <c r="FK1285" s="92"/>
      <c r="FL1285" s="92"/>
      <c r="FM1285" s="92"/>
      <c r="FN1285" s="92"/>
      <c r="FO1285" s="92"/>
    </row>
    <row r="1286" s="58" customFormat="1" ht="15" spans="1:171">
      <c r="A1286" s="85">
        <v>2240201</v>
      </c>
      <c r="B1286" s="106" t="s">
        <v>151</v>
      </c>
      <c r="C1286" s="87">
        <v>477</v>
      </c>
      <c r="D1286" s="87">
        <v>477</v>
      </c>
      <c r="E1286" s="88">
        <f t="shared" si="91"/>
        <v>1</v>
      </c>
      <c r="F1286" s="57"/>
      <c r="G1286" s="57"/>
      <c r="H1286" s="57"/>
      <c r="I1286" s="57"/>
      <c r="J1286" s="57"/>
      <c r="K1286" s="57"/>
      <c r="L1286" s="57"/>
      <c r="M1286" s="57"/>
      <c r="N1286" s="57"/>
      <c r="O1286" s="57"/>
      <c r="P1286" s="57"/>
      <c r="Q1286" s="57"/>
      <c r="R1286" s="57"/>
      <c r="S1286" s="57"/>
      <c r="T1286" s="57"/>
      <c r="U1286" s="57"/>
      <c r="V1286" s="57"/>
      <c r="W1286" s="57"/>
      <c r="X1286" s="57"/>
      <c r="Y1286" s="57"/>
      <c r="Z1286" s="57"/>
      <c r="AA1286" s="57"/>
      <c r="AB1286" s="57"/>
      <c r="AC1286" s="57"/>
      <c r="AD1286" s="57"/>
      <c r="AE1286" s="57"/>
      <c r="AF1286" s="57"/>
      <c r="AG1286" s="57"/>
      <c r="AH1286" s="57"/>
      <c r="AI1286" s="57"/>
      <c r="AJ1286" s="57"/>
      <c r="AK1286" s="57"/>
      <c r="AL1286" s="57"/>
      <c r="AM1286" s="57"/>
      <c r="AN1286" s="57"/>
      <c r="AO1286" s="57"/>
      <c r="AP1286" s="57"/>
      <c r="AQ1286" s="57"/>
      <c r="AR1286" s="57"/>
      <c r="AS1286" s="57"/>
      <c r="AT1286" s="57"/>
      <c r="AU1286" s="57"/>
      <c r="AV1286" s="57"/>
      <c r="AW1286" s="57"/>
      <c r="AX1286" s="57"/>
      <c r="AY1286" s="57"/>
      <c r="AZ1286" s="57"/>
      <c r="BA1286" s="57"/>
      <c r="BB1286" s="57"/>
      <c r="BC1286" s="57"/>
      <c r="BD1286" s="57"/>
      <c r="BE1286" s="57"/>
      <c r="BF1286" s="57"/>
      <c r="BG1286" s="57"/>
      <c r="BH1286" s="57"/>
      <c r="BI1286" s="57"/>
      <c r="BJ1286" s="57"/>
      <c r="BK1286" s="57"/>
      <c r="BL1286" s="57"/>
      <c r="BM1286" s="57"/>
      <c r="BN1286" s="57"/>
      <c r="BO1286" s="57"/>
      <c r="BP1286" s="57"/>
      <c r="BQ1286" s="57"/>
      <c r="BR1286" s="57"/>
      <c r="BS1286" s="57"/>
      <c r="BT1286" s="57"/>
      <c r="BU1286" s="57"/>
      <c r="BV1286" s="57"/>
      <c r="BW1286" s="57"/>
      <c r="BX1286" s="57"/>
      <c r="BY1286" s="57"/>
      <c r="BZ1286" s="57"/>
      <c r="CA1286" s="57"/>
      <c r="CB1286" s="57"/>
      <c r="CC1286" s="57"/>
      <c r="CD1286" s="57"/>
      <c r="CE1286" s="57"/>
      <c r="CF1286" s="57"/>
      <c r="CG1286" s="57"/>
      <c r="CH1286" s="57"/>
      <c r="CI1286" s="57"/>
      <c r="CJ1286" s="57"/>
      <c r="CK1286" s="57"/>
      <c r="CL1286" s="57"/>
      <c r="CM1286" s="57"/>
      <c r="CN1286" s="57"/>
      <c r="CO1286" s="57"/>
      <c r="CP1286" s="57"/>
      <c r="CQ1286" s="57"/>
      <c r="CR1286" s="57"/>
      <c r="CS1286" s="57"/>
      <c r="CT1286" s="57"/>
      <c r="CU1286" s="57"/>
      <c r="CV1286" s="57"/>
      <c r="CW1286" s="57"/>
      <c r="CX1286" s="57"/>
      <c r="CY1286" s="57"/>
      <c r="CZ1286" s="57"/>
      <c r="DA1286" s="57"/>
      <c r="DB1286" s="57"/>
      <c r="DC1286" s="57"/>
      <c r="DD1286" s="57"/>
      <c r="DE1286" s="57"/>
      <c r="DF1286" s="57"/>
      <c r="DG1286" s="57"/>
      <c r="DH1286" s="57"/>
      <c r="DI1286" s="57"/>
      <c r="DJ1286" s="57"/>
      <c r="DK1286" s="57"/>
      <c r="DL1286" s="57"/>
      <c r="DM1286" s="57"/>
      <c r="DN1286" s="57"/>
      <c r="DO1286" s="57"/>
      <c r="DP1286" s="57"/>
      <c r="DQ1286" s="57"/>
      <c r="DR1286" s="57"/>
      <c r="DS1286" s="57"/>
      <c r="DT1286" s="57"/>
      <c r="DU1286" s="57"/>
      <c r="DV1286" s="57"/>
      <c r="DW1286" s="57"/>
      <c r="DX1286" s="57"/>
      <c r="DY1286" s="57"/>
      <c r="DZ1286" s="57"/>
      <c r="EA1286" s="57"/>
      <c r="EB1286" s="57"/>
      <c r="EC1286" s="57"/>
      <c r="ED1286" s="57"/>
      <c r="EE1286" s="57"/>
      <c r="EF1286" s="57"/>
      <c r="EG1286" s="57"/>
      <c r="EH1286" s="57"/>
      <c r="EI1286" s="57"/>
      <c r="EJ1286" s="57"/>
      <c r="EK1286" s="57"/>
      <c r="EL1286" s="57"/>
      <c r="EM1286" s="57"/>
      <c r="EN1286" s="57"/>
      <c r="EO1286" s="57"/>
      <c r="EP1286" s="57"/>
      <c r="EQ1286" s="57"/>
      <c r="ER1286" s="57"/>
      <c r="ES1286" s="57"/>
      <c r="ET1286" s="57"/>
      <c r="EU1286" s="57"/>
      <c r="EV1286" s="57"/>
      <c r="EW1286" s="57"/>
      <c r="EX1286" s="57"/>
      <c r="EY1286" s="57"/>
      <c r="EZ1286" s="57"/>
      <c r="FA1286" s="57"/>
      <c r="FB1286" s="57"/>
      <c r="FC1286" s="57"/>
      <c r="FD1286" s="57"/>
      <c r="FE1286" s="57"/>
      <c r="FF1286" s="57"/>
      <c r="FG1286" s="92"/>
      <c r="FH1286" s="92"/>
      <c r="FI1286" s="92"/>
      <c r="FJ1286" s="92"/>
      <c r="FK1286" s="92"/>
      <c r="FL1286" s="92"/>
      <c r="FM1286" s="92"/>
      <c r="FN1286" s="92"/>
      <c r="FO1286" s="92"/>
    </row>
    <row r="1287" s="58" customFormat="1" ht="15" spans="1:171">
      <c r="A1287" s="85">
        <v>2240202</v>
      </c>
      <c r="B1287" s="106" t="s">
        <v>152</v>
      </c>
      <c r="C1287" s="87">
        <v>26</v>
      </c>
      <c r="D1287" s="87">
        <v>26</v>
      </c>
      <c r="E1287" s="88">
        <f t="shared" si="91"/>
        <v>1</v>
      </c>
      <c r="F1287" s="57"/>
      <c r="G1287" s="57"/>
      <c r="H1287" s="57"/>
      <c r="I1287" s="57"/>
      <c r="J1287" s="57"/>
      <c r="K1287" s="57"/>
      <c r="L1287" s="57"/>
      <c r="M1287" s="57"/>
      <c r="N1287" s="57"/>
      <c r="O1287" s="57"/>
      <c r="P1287" s="57"/>
      <c r="Q1287" s="57"/>
      <c r="R1287" s="57"/>
      <c r="S1287" s="57"/>
      <c r="T1287" s="57"/>
      <c r="U1287" s="57"/>
      <c r="V1287" s="57"/>
      <c r="W1287" s="57"/>
      <c r="X1287" s="57"/>
      <c r="Y1287" s="57"/>
      <c r="Z1287" s="57"/>
      <c r="AA1287" s="57"/>
      <c r="AB1287" s="57"/>
      <c r="AC1287" s="57"/>
      <c r="AD1287" s="57"/>
      <c r="AE1287" s="57"/>
      <c r="AF1287" s="57"/>
      <c r="AG1287" s="57"/>
      <c r="AH1287" s="57"/>
      <c r="AI1287" s="57"/>
      <c r="AJ1287" s="57"/>
      <c r="AK1287" s="57"/>
      <c r="AL1287" s="57"/>
      <c r="AM1287" s="57"/>
      <c r="AN1287" s="57"/>
      <c r="AO1287" s="57"/>
      <c r="AP1287" s="57"/>
      <c r="AQ1287" s="57"/>
      <c r="AR1287" s="57"/>
      <c r="AS1287" s="57"/>
      <c r="AT1287" s="57"/>
      <c r="AU1287" s="57"/>
      <c r="AV1287" s="57"/>
      <c r="AW1287" s="57"/>
      <c r="AX1287" s="57"/>
      <c r="AY1287" s="57"/>
      <c r="AZ1287" s="57"/>
      <c r="BA1287" s="57"/>
      <c r="BB1287" s="57"/>
      <c r="BC1287" s="57"/>
      <c r="BD1287" s="57"/>
      <c r="BE1287" s="57"/>
      <c r="BF1287" s="57"/>
      <c r="BG1287" s="57"/>
      <c r="BH1287" s="57"/>
      <c r="BI1287" s="57"/>
      <c r="BJ1287" s="57"/>
      <c r="BK1287" s="57"/>
      <c r="BL1287" s="57"/>
      <c r="BM1287" s="57"/>
      <c r="BN1287" s="57"/>
      <c r="BO1287" s="57"/>
      <c r="BP1287" s="57"/>
      <c r="BQ1287" s="57"/>
      <c r="BR1287" s="57"/>
      <c r="BS1287" s="57"/>
      <c r="BT1287" s="57"/>
      <c r="BU1287" s="57"/>
      <c r="BV1287" s="57"/>
      <c r="BW1287" s="57"/>
      <c r="BX1287" s="57"/>
      <c r="BY1287" s="57"/>
      <c r="BZ1287" s="57"/>
      <c r="CA1287" s="57"/>
      <c r="CB1287" s="57"/>
      <c r="CC1287" s="57"/>
      <c r="CD1287" s="57"/>
      <c r="CE1287" s="57"/>
      <c r="CF1287" s="57"/>
      <c r="CG1287" s="57"/>
      <c r="CH1287" s="57"/>
      <c r="CI1287" s="57"/>
      <c r="CJ1287" s="57"/>
      <c r="CK1287" s="57"/>
      <c r="CL1287" s="57"/>
      <c r="CM1287" s="57"/>
      <c r="CN1287" s="57"/>
      <c r="CO1287" s="57"/>
      <c r="CP1287" s="57"/>
      <c r="CQ1287" s="57"/>
      <c r="CR1287" s="57"/>
      <c r="CS1287" s="57"/>
      <c r="CT1287" s="57"/>
      <c r="CU1287" s="57"/>
      <c r="CV1287" s="57"/>
      <c r="CW1287" s="57"/>
      <c r="CX1287" s="57"/>
      <c r="CY1287" s="57"/>
      <c r="CZ1287" s="57"/>
      <c r="DA1287" s="57"/>
      <c r="DB1287" s="57"/>
      <c r="DC1287" s="57"/>
      <c r="DD1287" s="57"/>
      <c r="DE1287" s="57"/>
      <c r="DF1287" s="57"/>
      <c r="DG1287" s="57"/>
      <c r="DH1287" s="57"/>
      <c r="DI1287" s="57"/>
      <c r="DJ1287" s="57"/>
      <c r="DK1287" s="57"/>
      <c r="DL1287" s="57"/>
      <c r="DM1287" s="57"/>
      <c r="DN1287" s="57"/>
      <c r="DO1287" s="57"/>
      <c r="DP1287" s="57"/>
      <c r="DQ1287" s="57"/>
      <c r="DR1287" s="57"/>
      <c r="DS1287" s="57"/>
      <c r="DT1287" s="57"/>
      <c r="DU1287" s="57"/>
      <c r="DV1287" s="57"/>
      <c r="DW1287" s="57"/>
      <c r="DX1287" s="57"/>
      <c r="DY1287" s="57"/>
      <c r="DZ1287" s="57"/>
      <c r="EA1287" s="57"/>
      <c r="EB1287" s="57"/>
      <c r="EC1287" s="57"/>
      <c r="ED1287" s="57"/>
      <c r="EE1287" s="57"/>
      <c r="EF1287" s="57"/>
      <c r="EG1287" s="57"/>
      <c r="EH1287" s="57"/>
      <c r="EI1287" s="57"/>
      <c r="EJ1287" s="57"/>
      <c r="EK1287" s="57"/>
      <c r="EL1287" s="57"/>
      <c r="EM1287" s="57"/>
      <c r="EN1287" s="57"/>
      <c r="EO1287" s="57"/>
      <c r="EP1287" s="57"/>
      <c r="EQ1287" s="57"/>
      <c r="ER1287" s="57"/>
      <c r="ES1287" s="57"/>
      <c r="ET1287" s="57"/>
      <c r="EU1287" s="57"/>
      <c r="EV1287" s="57"/>
      <c r="EW1287" s="57"/>
      <c r="EX1287" s="57"/>
      <c r="EY1287" s="57"/>
      <c r="EZ1287" s="57"/>
      <c r="FA1287" s="57"/>
      <c r="FB1287" s="57"/>
      <c r="FC1287" s="57"/>
      <c r="FD1287" s="57"/>
      <c r="FE1287" s="57"/>
      <c r="FF1287" s="57"/>
      <c r="FG1287" s="92"/>
      <c r="FH1287" s="92"/>
      <c r="FI1287" s="92"/>
      <c r="FJ1287" s="92"/>
      <c r="FK1287" s="92"/>
      <c r="FL1287" s="92"/>
      <c r="FM1287" s="92"/>
      <c r="FN1287" s="92"/>
      <c r="FO1287" s="92"/>
    </row>
    <row r="1288" s="58" customFormat="1" ht="15" spans="1:171">
      <c r="A1288" s="85">
        <v>2240203</v>
      </c>
      <c r="B1288" s="106" t="s">
        <v>153</v>
      </c>
      <c r="C1288" s="87">
        <v>0</v>
      </c>
      <c r="D1288" s="87">
        <v>0</v>
      </c>
      <c r="E1288" s="88"/>
      <c r="F1288" s="57"/>
      <c r="G1288" s="57"/>
      <c r="H1288" s="57"/>
      <c r="I1288" s="57"/>
      <c r="J1288" s="57"/>
      <c r="K1288" s="57"/>
      <c r="L1288" s="57"/>
      <c r="M1288" s="57"/>
      <c r="N1288" s="57"/>
      <c r="O1288" s="57"/>
      <c r="P1288" s="57"/>
      <c r="Q1288" s="57"/>
      <c r="R1288" s="57"/>
      <c r="S1288" s="57"/>
      <c r="T1288" s="57"/>
      <c r="U1288" s="57"/>
      <c r="V1288" s="57"/>
      <c r="W1288" s="57"/>
      <c r="X1288" s="57"/>
      <c r="Y1288" s="57"/>
      <c r="Z1288" s="57"/>
      <c r="AA1288" s="57"/>
      <c r="AB1288" s="57"/>
      <c r="AC1288" s="57"/>
      <c r="AD1288" s="57"/>
      <c r="AE1288" s="57"/>
      <c r="AF1288" s="57"/>
      <c r="AG1288" s="57"/>
      <c r="AH1288" s="57"/>
      <c r="AI1288" s="57"/>
      <c r="AJ1288" s="57"/>
      <c r="AK1288" s="57"/>
      <c r="AL1288" s="57"/>
      <c r="AM1288" s="57"/>
      <c r="AN1288" s="57"/>
      <c r="AO1288" s="57"/>
      <c r="AP1288" s="57"/>
      <c r="AQ1288" s="57"/>
      <c r="AR1288" s="57"/>
      <c r="AS1288" s="57"/>
      <c r="AT1288" s="57"/>
      <c r="AU1288" s="57"/>
      <c r="AV1288" s="57"/>
      <c r="AW1288" s="57"/>
      <c r="AX1288" s="57"/>
      <c r="AY1288" s="57"/>
      <c r="AZ1288" s="57"/>
      <c r="BA1288" s="57"/>
      <c r="BB1288" s="57"/>
      <c r="BC1288" s="57"/>
      <c r="BD1288" s="57"/>
      <c r="BE1288" s="57"/>
      <c r="BF1288" s="57"/>
      <c r="BG1288" s="57"/>
      <c r="BH1288" s="57"/>
      <c r="BI1288" s="57"/>
      <c r="BJ1288" s="57"/>
      <c r="BK1288" s="57"/>
      <c r="BL1288" s="57"/>
      <c r="BM1288" s="57"/>
      <c r="BN1288" s="57"/>
      <c r="BO1288" s="57"/>
      <c r="BP1288" s="57"/>
      <c r="BQ1288" s="57"/>
      <c r="BR1288" s="57"/>
      <c r="BS1288" s="57"/>
      <c r="BT1288" s="57"/>
      <c r="BU1288" s="57"/>
      <c r="BV1288" s="57"/>
      <c r="BW1288" s="57"/>
      <c r="BX1288" s="57"/>
      <c r="BY1288" s="57"/>
      <c r="BZ1288" s="57"/>
      <c r="CA1288" s="57"/>
      <c r="CB1288" s="57"/>
      <c r="CC1288" s="57"/>
      <c r="CD1288" s="57"/>
      <c r="CE1288" s="57"/>
      <c r="CF1288" s="57"/>
      <c r="CG1288" s="57"/>
      <c r="CH1288" s="57"/>
      <c r="CI1288" s="57"/>
      <c r="CJ1288" s="57"/>
      <c r="CK1288" s="57"/>
      <c r="CL1288" s="57"/>
      <c r="CM1288" s="57"/>
      <c r="CN1288" s="57"/>
      <c r="CO1288" s="57"/>
      <c r="CP1288" s="57"/>
      <c r="CQ1288" s="57"/>
      <c r="CR1288" s="57"/>
      <c r="CS1288" s="57"/>
      <c r="CT1288" s="57"/>
      <c r="CU1288" s="57"/>
      <c r="CV1288" s="57"/>
      <c r="CW1288" s="57"/>
      <c r="CX1288" s="57"/>
      <c r="CY1288" s="57"/>
      <c r="CZ1288" s="57"/>
      <c r="DA1288" s="57"/>
      <c r="DB1288" s="57"/>
      <c r="DC1288" s="57"/>
      <c r="DD1288" s="57"/>
      <c r="DE1288" s="57"/>
      <c r="DF1288" s="57"/>
      <c r="DG1288" s="57"/>
      <c r="DH1288" s="57"/>
      <c r="DI1288" s="57"/>
      <c r="DJ1288" s="57"/>
      <c r="DK1288" s="57"/>
      <c r="DL1288" s="57"/>
      <c r="DM1288" s="57"/>
      <c r="DN1288" s="57"/>
      <c r="DO1288" s="57"/>
      <c r="DP1288" s="57"/>
      <c r="DQ1288" s="57"/>
      <c r="DR1288" s="57"/>
      <c r="DS1288" s="57"/>
      <c r="DT1288" s="57"/>
      <c r="DU1288" s="57"/>
      <c r="DV1288" s="57"/>
      <c r="DW1288" s="57"/>
      <c r="DX1288" s="57"/>
      <c r="DY1288" s="57"/>
      <c r="DZ1288" s="57"/>
      <c r="EA1288" s="57"/>
      <c r="EB1288" s="57"/>
      <c r="EC1288" s="57"/>
      <c r="ED1288" s="57"/>
      <c r="EE1288" s="57"/>
      <c r="EF1288" s="57"/>
      <c r="EG1288" s="57"/>
      <c r="EH1288" s="57"/>
      <c r="EI1288" s="57"/>
      <c r="EJ1288" s="57"/>
      <c r="EK1288" s="57"/>
      <c r="EL1288" s="57"/>
      <c r="EM1288" s="57"/>
      <c r="EN1288" s="57"/>
      <c r="EO1288" s="57"/>
      <c r="EP1288" s="57"/>
      <c r="EQ1288" s="57"/>
      <c r="ER1288" s="57"/>
      <c r="ES1288" s="57"/>
      <c r="ET1288" s="57"/>
      <c r="EU1288" s="57"/>
      <c r="EV1288" s="57"/>
      <c r="EW1288" s="57"/>
      <c r="EX1288" s="57"/>
      <c r="EY1288" s="57"/>
      <c r="EZ1288" s="57"/>
      <c r="FA1288" s="57"/>
      <c r="FB1288" s="57"/>
      <c r="FC1288" s="57"/>
      <c r="FD1288" s="57"/>
      <c r="FE1288" s="57"/>
      <c r="FF1288" s="57"/>
      <c r="FG1288" s="92"/>
      <c r="FH1288" s="92"/>
      <c r="FI1288" s="92"/>
      <c r="FJ1288" s="92"/>
      <c r="FK1288" s="92"/>
      <c r="FL1288" s="92"/>
      <c r="FM1288" s="92"/>
      <c r="FN1288" s="92"/>
      <c r="FO1288" s="92"/>
    </row>
    <row r="1289" s="58" customFormat="1" ht="15" spans="1:171">
      <c r="A1289" s="85">
        <v>2240204</v>
      </c>
      <c r="B1289" s="106" t="s">
        <v>1085</v>
      </c>
      <c r="C1289" s="87">
        <v>0</v>
      </c>
      <c r="D1289" s="87">
        <v>0</v>
      </c>
      <c r="E1289" s="88"/>
      <c r="F1289" s="57"/>
      <c r="G1289" s="57"/>
      <c r="H1289" s="57"/>
      <c r="I1289" s="57"/>
      <c r="J1289" s="57"/>
      <c r="K1289" s="57"/>
      <c r="L1289" s="57"/>
      <c r="M1289" s="57"/>
      <c r="N1289" s="57"/>
      <c r="O1289" s="57"/>
      <c r="P1289" s="57"/>
      <c r="Q1289" s="57"/>
      <c r="R1289" s="57"/>
      <c r="S1289" s="57"/>
      <c r="T1289" s="57"/>
      <c r="U1289" s="57"/>
      <c r="V1289" s="57"/>
      <c r="W1289" s="57"/>
      <c r="X1289" s="57"/>
      <c r="Y1289" s="57"/>
      <c r="Z1289" s="57"/>
      <c r="AA1289" s="57"/>
      <c r="AB1289" s="57"/>
      <c r="AC1289" s="57"/>
      <c r="AD1289" s="57"/>
      <c r="AE1289" s="57"/>
      <c r="AF1289" s="57"/>
      <c r="AG1289" s="57"/>
      <c r="AH1289" s="57"/>
      <c r="AI1289" s="57"/>
      <c r="AJ1289" s="57"/>
      <c r="AK1289" s="57"/>
      <c r="AL1289" s="57"/>
      <c r="AM1289" s="57"/>
      <c r="AN1289" s="57"/>
      <c r="AO1289" s="57"/>
      <c r="AP1289" s="57"/>
      <c r="AQ1289" s="57"/>
      <c r="AR1289" s="57"/>
      <c r="AS1289" s="57"/>
      <c r="AT1289" s="57"/>
      <c r="AU1289" s="57"/>
      <c r="AV1289" s="57"/>
      <c r="AW1289" s="57"/>
      <c r="AX1289" s="57"/>
      <c r="AY1289" s="57"/>
      <c r="AZ1289" s="57"/>
      <c r="BA1289" s="57"/>
      <c r="BB1289" s="57"/>
      <c r="BC1289" s="57"/>
      <c r="BD1289" s="57"/>
      <c r="BE1289" s="57"/>
      <c r="BF1289" s="57"/>
      <c r="BG1289" s="57"/>
      <c r="BH1289" s="57"/>
      <c r="BI1289" s="57"/>
      <c r="BJ1289" s="57"/>
      <c r="BK1289" s="57"/>
      <c r="BL1289" s="57"/>
      <c r="BM1289" s="57"/>
      <c r="BN1289" s="57"/>
      <c r="BO1289" s="57"/>
      <c r="BP1289" s="57"/>
      <c r="BQ1289" s="57"/>
      <c r="BR1289" s="57"/>
      <c r="BS1289" s="57"/>
      <c r="BT1289" s="57"/>
      <c r="BU1289" s="57"/>
      <c r="BV1289" s="57"/>
      <c r="BW1289" s="57"/>
      <c r="BX1289" s="57"/>
      <c r="BY1289" s="57"/>
      <c r="BZ1289" s="57"/>
      <c r="CA1289" s="57"/>
      <c r="CB1289" s="57"/>
      <c r="CC1289" s="57"/>
      <c r="CD1289" s="57"/>
      <c r="CE1289" s="57"/>
      <c r="CF1289" s="57"/>
      <c r="CG1289" s="57"/>
      <c r="CH1289" s="57"/>
      <c r="CI1289" s="57"/>
      <c r="CJ1289" s="57"/>
      <c r="CK1289" s="57"/>
      <c r="CL1289" s="57"/>
      <c r="CM1289" s="57"/>
      <c r="CN1289" s="57"/>
      <c r="CO1289" s="57"/>
      <c r="CP1289" s="57"/>
      <c r="CQ1289" s="57"/>
      <c r="CR1289" s="57"/>
      <c r="CS1289" s="57"/>
      <c r="CT1289" s="57"/>
      <c r="CU1289" s="57"/>
      <c r="CV1289" s="57"/>
      <c r="CW1289" s="57"/>
      <c r="CX1289" s="57"/>
      <c r="CY1289" s="57"/>
      <c r="CZ1289" s="57"/>
      <c r="DA1289" s="57"/>
      <c r="DB1289" s="57"/>
      <c r="DC1289" s="57"/>
      <c r="DD1289" s="57"/>
      <c r="DE1289" s="57"/>
      <c r="DF1289" s="57"/>
      <c r="DG1289" s="57"/>
      <c r="DH1289" s="57"/>
      <c r="DI1289" s="57"/>
      <c r="DJ1289" s="57"/>
      <c r="DK1289" s="57"/>
      <c r="DL1289" s="57"/>
      <c r="DM1289" s="57"/>
      <c r="DN1289" s="57"/>
      <c r="DO1289" s="57"/>
      <c r="DP1289" s="57"/>
      <c r="DQ1289" s="57"/>
      <c r="DR1289" s="57"/>
      <c r="DS1289" s="57"/>
      <c r="DT1289" s="57"/>
      <c r="DU1289" s="57"/>
      <c r="DV1289" s="57"/>
      <c r="DW1289" s="57"/>
      <c r="DX1289" s="57"/>
      <c r="DY1289" s="57"/>
      <c r="DZ1289" s="57"/>
      <c r="EA1289" s="57"/>
      <c r="EB1289" s="57"/>
      <c r="EC1289" s="57"/>
      <c r="ED1289" s="57"/>
      <c r="EE1289" s="57"/>
      <c r="EF1289" s="57"/>
      <c r="EG1289" s="57"/>
      <c r="EH1289" s="57"/>
      <c r="EI1289" s="57"/>
      <c r="EJ1289" s="57"/>
      <c r="EK1289" s="57"/>
      <c r="EL1289" s="57"/>
      <c r="EM1289" s="57"/>
      <c r="EN1289" s="57"/>
      <c r="EO1289" s="57"/>
      <c r="EP1289" s="57"/>
      <c r="EQ1289" s="57"/>
      <c r="ER1289" s="57"/>
      <c r="ES1289" s="57"/>
      <c r="ET1289" s="57"/>
      <c r="EU1289" s="57"/>
      <c r="EV1289" s="57"/>
      <c r="EW1289" s="57"/>
      <c r="EX1289" s="57"/>
      <c r="EY1289" s="57"/>
      <c r="EZ1289" s="57"/>
      <c r="FA1289" s="57"/>
      <c r="FB1289" s="57"/>
      <c r="FC1289" s="57"/>
      <c r="FD1289" s="57"/>
      <c r="FE1289" s="57"/>
      <c r="FF1289" s="57"/>
      <c r="FG1289" s="92"/>
      <c r="FH1289" s="92"/>
      <c r="FI1289" s="92"/>
      <c r="FJ1289" s="92"/>
      <c r="FK1289" s="92"/>
      <c r="FL1289" s="92"/>
      <c r="FM1289" s="92"/>
      <c r="FN1289" s="92"/>
      <c r="FO1289" s="92"/>
    </row>
    <row r="1290" s="58" customFormat="1" ht="15" spans="1:171">
      <c r="A1290" s="85">
        <v>2240250</v>
      </c>
      <c r="B1290" s="106" t="s">
        <v>160</v>
      </c>
      <c r="C1290" s="87">
        <v>0</v>
      </c>
      <c r="D1290" s="87">
        <v>0</v>
      </c>
      <c r="E1290" s="88"/>
      <c r="F1290" s="57"/>
      <c r="G1290" s="57"/>
      <c r="H1290" s="57"/>
      <c r="I1290" s="57"/>
      <c r="J1290" s="57"/>
      <c r="K1290" s="57"/>
      <c r="L1290" s="57"/>
      <c r="M1290" s="57"/>
      <c r="N1290" s="57"/>
      <c r="O1290" s="57"/>
      <c r="P1290" s="57"/>
      <c r="Q1290" s="57"/>
      <c r="R1290" s="57"/>
      <c r="S1290" s="57"/>
      <c r="T1290" s="57"/>
      <c r="U1290" s="57"/>
      <c r="V1290" s="57"/>
      <c r="W1290" s="57"/>
      <c r="X1290" s="57"/>
      <c r="Y1290" s="57"/>
      <c r="Z1290" s="57"/>
      <c r="AA1290" s="57"/>
      <c r="AB1290" s="57"/>
      <c r="AC1290" s="57"/>
      <c r="AD1290" s="57"/>
      <c r="AE1290" s="57"/>
      <c r="AF1290" s="57"/>
      <c r="AG1290" s="57"/>
      <c r="AH1290" s="57"/>
      <c r="AI1290" s="57"/>
      <c r="AJ1290" s="57"/>
      <c r="AK1290" s="57"/>
      <c r="AL1290" s="57"/>
      <c r="AM1290" s="57"/>
      <c r="AN1290" s="57"/>
      <c r="AO1290" s="57"/>
      <c r="AP1290" s="57"/>
      <c r="AQ1290" s="57"/>
      <c r="AR1290" s="57"/>
      <c r="AS1290" s="57"/>
      <c r="AT1290" s="57"/>
      <c r="AU1290" s="57"/>
      <c r="AV1290" s="57"/>
      <c r="AW1290" s="57"/>
      <c r="AX1290" s="57"/>
      <c r="AY1290" s="57"/>
      <c r="AZ1290" s="57"/>
      <c r="BA1290" s="57"/>
      <c r="BB1290" s="57"/>
      <c r="BC1290" s="57"/>
      <c r="BD1290" s="57"/>
      <c r="BE1290" s="57"/>
      <c r="BF1290" s="57"/>
      <c r="BG1290" s="57"/>
      <c r="BH1290" s="57"/>
      <c r="BI1290" s="57"/>
      <c r="BJ1290" s="57"/>
      <c r="BK1290" s="57"/>
      <c r="BL1290" s="57"/>
      <c r="BM1290" s="57"/>
      <c r="BN1290" s="57"/>
      <c r="BO1290" s="57"/>
      <c r="BP1290" s="57"/>
      <c r="BQ1290" s="57"/>
      <c r="BR1290" s="57"/>
      <c r="BS1290" s="57"/>
      <c r="BT1290" s="57"/>
      <c r="BU1290" s="57"/>
      <c r="BV1290" s="57"/>
      <c r="BW1290" s="57"/>
      <c r="BX1290" s="57"/>
      <c r="BY1290" s="57"/>
      <c r="BZ1290" s="57"/>
      <c r="CA1290" s="57"/>
      <c r="CB1290" s="57"/>
      <c r="CC1290" s="57"/>
      <c r="CD1290" s="57"/>
      <c r="CE1290" s="57"/>
      <c r="CF1290" s="57"/>
      <c r="CG1290" s="57"/>
      <c r="CH1290" s="57"/>
      <c r="CI1290" s="57"/>
      <c r="CJ1290" s="57"/>
      <c r="CK1290" s="57"/>
      <c r="CL1290" s="57"/>
      <c r="CM1290" s="57"/>
      <c r="CN1290" s="57"/>
      <c r="CO1290" s="57"/>
      <c r="CP1290" s="57"/>
      <c r="CQ1290" s="57"/>
      <c r="CR1290" s="57"/>
      <c r="CS1290" s="57"/>
      <c r="CT1290" s="57"/>
      <c r="CU1290" s="57"/>
      <c r="CV1290" s="57"/>
      <c r="CW1290" s="57"/>
      <c r="CX1290" s="57"/>
      <c r="CY1290" s="57"/>
      <c r="CZ1290" s="57"/>
      <c r="DA1290" s="57"/>
      <c r="DB1290" s="57"/>
      <c r="DC1290" s="57"/>
      <c r="DD1290" s="57"/>
      <c r="DE1290" s="57"/>
      <c r="DF1290" s="57"/>
      <c r="DG1290" s="57"/>
      <c r="DH1290" s="57"/>
      <c r="DI1290" s="57"/>
      <c r="DJ1290" s="57"/>
      <c r="DK1290" s="57"/>
      <c r="DL1290" s="57"/>
      <c r="DM1290" s="57"/>
      <c r="DN1290" s="57"/>
      <c r="DO1290" s="57"/>
      <c r="DP1290" s="57"/>
      <c r="DQ1290" s="57"/>
      <c r="DR1290" s="57"/>
      <c r="DS1290" s="57"/>
      <c r="DT1290" s="57"/>
      <c r="DU1290" s="57"/>
      <c r="DV1290" s="57"/>
      <c r="DW1290" s="57"/>
      <c r="DX1290" s="57"/>
      <c r="DY1290" s="57"/>
      <c r="DZ1290" s="57"/>
      <c r="EA1290" s="57"/>
      <c r="EB1290" s="57"/>
      <c r="EC1290" s="57"/>
      <c r="ED1290" s="57"/>
      <c r="EE1290" s="57"/>
      <c r="EF1290" s="57"/>
      <c r="EG1290" s="57"/>
      <c r="EH1290" s="57"/>
      <c r="EI1290" s="57"/>
      <c r="EJ1290" s="57"/>
      <c r="EK1290" s="57"/>
      <c r="EL1290" s="57"/>
      <c r="EM1290" s="57"/>
      <c r="EN1290" s="57"/>
      <c r="EO1290" s="57"/>
      <c r="EP1290" s="57"/>
      <c r="EQ1290" s="57"/>
      <c r="ER1290" s="57"/>
      <c r="ES1290" s="57"/>
      <c r="ET1290" s="57"/>
      <c r="EU1290" s="57"/>
      <c r="EV1290" s="57"/>
      <c r="EW1290" s="57"/>
      <c r="EX1290" s="57"/>
      <c r="EY1290" s="57"/>
      <c r="EZ1290" s="57"/>
      <c r="FA1290" s="57"/>
      <c r="FB1290" s="57"/>
      <c r="FC1290" s="57"/>
      <c r="FD1290" s="57"/>
      <c r="FE1290" s="57"/>
      <c r="FF1290" s="57"/>
      <c r="FG1290" s="92"/>
      <c r="FH1290" s="92"/>
      <c r="FI1290" s="92"/>
      <c r="FJ1290" s="92"/>
      <c r="FK1290" s="92"/>
      <c r="FL1290" s="92"/>
      <c r="FM1290" s="92"/>
      <c r="FN1290" s="92"/>
      <c r="FO1290" s="92"/>
    </row>
    <row r="1291" s="58" customFormat="1" ht="15" spans="1:171">
      <c r="A1291" s="85">
        <v>2240299</v>
      </c>
      <c r="B1291" s="106" t="s">
        <v>1086</v>
      </c>
      <c r="C1291" s="87">
        <v>19</v>
      </c>
      <c r="D1291" s="87">
        <v>19</v>
      </c>
      <c r="E1291" s="88">
        <f>SUM(D1291/C1291)</f>
        <v>1</v>
      </c>
      <c r="F1291" s="57"/>
      <c r="G1291" s="57"/>
      <c r="H1291" s="57"/>
      <c r="I1291" s="57"/>
      <c r="J1291" s="57"/>
      <c r="K1291" s="57"/>
      <c r="L1291" s="57"/>
      <c r="M1291" s="57"/>
      <c r="N1291" s="57"/>
      <c r="O1291" s="57"/>
      <c r="P1291" s="57"/>
      <c r="Q1291" s="57"/>
      <c r="R1291" s="57"/>
      <c r="S1291" s="57"/>
      <c r="T1291" s="57"/>
      <c r="U1291" s="57"/>
      <c r="V1291" s="57"/>
      <c r="W1291" s="57"/>
      <c r="X1291" s="57"/>
      <c r="Y1291" s="57"/>
      <c r="Z1291" s="57"/>
      <c r="AA1291" s="57"/>
      <c r="AB1291" s="57"/>
      <c r="AC1291" s="57"/>
      <c r="AD1291" s="57"/>
      <c r="AE1291" s="57"/>
      <c r="AF1291" s="57"/>
      <c r="AG1291" s="57"/>
      <c r="AH1291" s="57"/>
      <c r="AI1291" s="57"/>
      <c r="AJ1291" s="57"/>
      <c r="AK1291" s="57"/>
      <c r="AL1291" s="57"/>
      <c r="AM1291" s="57"/>
      <c r="AN1291" s="57"/>
      <c r="AO1291" s="57"/>
      <c r="AP1291" s="57"/>
      <c r="AQ1291" s="57"/>
      <c r="AR1291" s="57"/>
      <c r="AS1291" s="57"/>
      <c r="AT1291" s="57"/>
      <c r="AU1291" s="57"/>
      <c r="AV1291" s="57"/>
      <c r="AW1291" s="57"/>
      <c r="AX1291" s="57"/>
      <c r="AY1291" s="57"/>
      <c r="AZ1291" s="57"/>
      <c r="BA1291" s="57"/>
      <c r="BB1291" s="57"/>
      <c r="BC1291" s="57"/>
      <c r="BD1291" s="57"/>
      <c r="BE1291" s="57"/>
      <c r="BF1291" s="57"/>
      <c r="BG1291" s="57"/>
      <c r="BH1291" s="57"/>
      <c r="BI1291" s="57"/>
      <c r="BJ1291" s="57"/>
      <c r="BK1291" s="57"/>
      <c r="BL1291" s="57"/>
      <c r="BM1291" s="57"/>
      <c r="BN1291" s="57"/>
      <c r="BO1291" s="57"/>
      <c r="BP1291" s="57"/>
      <c r="BQ1291" s="57"/>
      <c r="BR1291" s="57"/>
      <c r="BS1291" s="57"/>
      <c r="BT1291" s="57"/>
      <c r="BU1291" s="57"/>
      <c r="BV1291" s="57"/>
      <c r="BW1291" s="57"/>
      <c r="BX1291" s="57"/>
      <c r="BY1291" s="57"/>
      <c r="BZ1291" s="57"/>
      <c r="CA1291" s="57"/>
      <c r="CB1291" s="57"/>
      <c r="CC1291" s="57"/>
      <c r="CD1291" s="57"/>
      <c r="CE1291" s="57"/>
      <c r="CF1291" s="57"/>
      <c r="CG1291" s="57"/>
      <c r="CH1291" s="57"/>
      <c r="CI1291" s="57"/>
      <c r="CJ1291" s="57"/>
      <c r="CK1291" s="57"/>
      <c r="CL1291" s="57"/>
      <c r="CM1291" s="57"/>
      <c r="CN1291" s="57"/>
      <c r="CO1291" s="57"/>
      <c r="CP1291" s="57"/>
      <c r="CQ1291" s="57"/>
      <c r="CR1291" s="57"/>
      <c r="CS1291" s="57"/>
      <c r="CT1291" s="57"/>
      <c r="CU1291" s="57"/>
      <c r="CV1291" s="57"/>
      <c r="CW1291" s="57"/>
      <c r="CX1291" s="57"/>
      <c r="CY1291" s="57"/>
      <c r="CZ1291" s="57"/>
      <c r="DA1291" s="57"/>
      <c r="DB1291" s="57"/>
      <c r="DC1291" s="57"/>
      <c r="DD1291" s="57"/>
      <c r="DE1291" s="57"/>
      <c r="DF1291" s="57"/>
      <c r="DG1291" s="57"/>
      <c r="DH1291" s="57"/>
      <c r="DI1291" s="57"/>
      <c r="DJ1291" s="57"/>
      <c r="DK1291" s="57"/>
      <c r="DL1291" s="57"/>
      <c r="DM1291" s="57"/>
      <c r="DN1291" s="57"/>
      <c r="DO1291" s="57"/>
      <c r="DP1291" s="57"/>
      <c r="DQ1291" s="57"/>
      <c r="DR1291" s="57"/>
      <c r="DS1291" s="57"/>
      <c r="DT1291" s="57"/>
      <c r="DU1291" s="57"/>
      <c r="DV1291" s="57"/>
      <c r="DW1291" s="57"/>
      <c r="DX1291" s="57"/>
      <c r="DY1291" s="57"/>
      <c r="DZ1291" s="57"/>
      <c r="EA1291" s="57"/>
      <c r="EB1291" s="57"/>
      <c r="EC1291" s="57"/>
      <c r="ED1291" s="57"/>
      <c r="EE1291" s="57"/>
      <c r="EF1291" s="57"/>
      <c r="EG1291" s="57"/>
      <c r="EH1291" s="57"/>
      <c r="EI1291" s="57"/>
      <c r="EJ1291" s="57"/>
      <c r="EK1291" s="57"/>
      <c r="EL1291" s="57"/>
      <c r="EM1291" s="57"/>
      <c r="EN1291" s="57"/>
      <c r="EO1291" s="57"/>
      <c r="EP1291" s="57"/>
      <c r="EQ1291" s="57"/>
      <c r="ER1291" s="57"/>
      <c r="ES1291" s="57"/>
      <c r="ET1291" s="57"/>
      <c r="EU1291" s="57"/>
      <c r="EV1291" s="57"/>
      <c r="EW1291" s="57"/>
      <c r="EX1291" s="57"/>
      <c r="EY1291" s="57"/>
      <c r="EZ1291" s="57"/>
      <c r="FA1291" s="57"/>
      <c r="FB1291" s="57"/>
      <c r="FC1291" s="57"/>
      <c r="FD1291" s="57"/>
      <c r="FE1291" s="57"/>
      <c r="FF1291" s="57"/>
      <c r="FG1291" s="92"/>
      <c r="FH1291" s="92"/>
      <c r="FI1291" s="92"/>
      <c r="FJ1291" s="92"/>
      <c r="FK1291" s="92"/>
      <c r="FL1291" s="92"/>
      <c r="FM1291" s="92"/>
      <c r="FN1291" s="92"/>
      <c r="FO1291" s="92"/>
    </row>
    <row r="1292" s="58" customFormat="1" ht="15" spans="1:171">
      <c r="A1292" s="81">
        <v>22404</v>
      </c>
      <c r="B1292" s="82" t="s">
        <v>1087</v>
      </c>
      <c r="C1292" s="83">
        <f>SUM(C1293:C1299)</f>
        <v>0</v>
      </c>
      <c r="D1292" s="83">
        <f>SUM(D1293:D1299)</f>
        <v>0</v>
      </c>
      <c r="E1292" s="84"/>
      <c r="F1292" s="57"/>
      <c r="G1292" s="57"/>
      <c r="H1292" s="57"/>
      <c r="I1292" s="57"/>
      <c r="J1292" s="57"/>
      <c r="K1292" s="57"/>
      <c r="L1292" s="57"/>
      <c r="M1292" s="57"/>
      <c r="N1292" s="57"/>
      <c r="O1292" s="57"/>
      <c r="P1292" s="57"/>
      <c r="Q1292" s="57"/>
      <c r="R1292" s="57"/>
      <c r="S1292" s="57"/>
      <c r="T1292" s="57"/>
      <c r="U1292" s="57"/>
      <c r="V1292" s="57"/>
      <c r="W1292" s="57"/>
      <c r="X1292" s="57"/>
      <c r="Y1292" s="57"/>
      <c r="Z1292" s="57"/>
      <c r="AA1292" s="57"/>
      <c r="AB1292" s="57"/>
      <c r="AC1292" s="57"/>
      <c r="AD1292" s="57"/>
      <c r="AE1292" s="57"/>
      <c r="AF1292" s="57"/>
      <c r="AG1292" s="57"/>
      <c r="AH1292" s="57"/>
      <c r="AI1292" s="57"/>
      <c r="AJ1292" s="57"/>
      <c r="AK1292" s="57"/>
      <c r="AL1292" s="57"/>
      <c r="AM1292" s="57"/>
      <c r="AN1292" s="57"/>
      <c r="AO1292" s="57"/>
      <c r="AP1292" s="57"/>
      <c r="AQ1292" s="57"/>
      <c r="AR1292" s="57"/>
      <c r="AS1292" s="57"/>
      <c r="AT1292" s="57"/>
      <c r="AU1292" s="57"/>
      <c r="AV1292" s="57"/>
      <c r="AW1292" s="57"/>
      <c r="AX1292" s="57"/>
      <c r="AY1292" s="57"/>
      <c r="AZ1292" s="57"/>
      <c r="BA1292" s="57"/>
      <c r="BB1292" s="57"/>
      <c r="BC1292" s="57"/>
      <c r="BD1292" s="57"/>
      <c r="BE1292" s="57"/>
      <c r="BF1292" s="57"/>
      <c r="BG1292" s="57"/>
      <c r="BH1292" s="57"/>
      <c r="BI1292" s="57"/>
      <c r="BJ1292" s="57"/>
      <c r="BK1292" s="57"/>
      <c r="BL1292" s="57"/>
      <c r="BM1292" s="57"/>
      <c r="BN1292" s="57"/>
      <c r="BO1292" s="57"/>
      <c r="BP1292" s="57"/>
      <c r="BQ1292" s="57"/>
      <c r="BR1292" s="57"/>
      <c r="BS1292" s="57"/>
      <c r="BT1292" s="57"/>
      <c r="BU1292" s="57"/>
      <c r="BV1292" s="57"/>
      <c r="BW1292" s="57"/>
      <c r="BX1292" s="57"/>
      <c r="BY1292" s="57"/>
      <c r="BZ1292" s="57"/>
      <c r="CA1292" s="57"/>
      <c r="CB1292" s="57"/>
      <c r="CC1292" s="57"/>
      <c r="CD1292" s="57"/>
      <c r="CE1292" s="57"/>
      <c r="CF1292" s="57"/>
      <c r="CG1292" s="57"/>
      <c r="CH1292" s="57"/>
      <c r="CI1292" s="57"/>
      <c r="CJ1292" s="57"/>
      <c r="CK1292" s="57"/>
      <c r="CL1292" s="57"/>
      <c r="CM1292" s="57"/>
      <c r="CN1292" s="57"/>
      <c r="CO1292" s="57"/>
      <c r="CP1292" s="57"/>
      <c r="CQ1292" s="57"/>
      <c r="CR1292" s="57"/>
      <c r="CS1292" s="57"/>
      <c r="CT1292" s="57"/>
      <c r="CU1292" s="57"/>
      <c r="CV1292" s="57"/>
      <c r="CW1292" s="57"/>
      <c r="CX1292" s="57"/>
      <c r="CY1292" s="57"/>
      <c r="CZ1292" s="57"/>
      <c r="DA1292" s="57"/>
      <c r="DB1292" s="57"/>
      <c r="DC1292" s="57"/>
      <c r="DD1292" s="57"/>
      <c r="DE1292" s="57"/>
      <c r="DF1292" s="57"/>
      <c r="DG1292" s="57"/>
      <c r="DH1292" s="57"/>
      <c r="DI1292" s="57"/>
      <c r="DJ1292" s="57"/>
      <c r="DK1292" s="57"/>
      <c r="DL1292" s="57"/>
      <c r="DM1292" s="57"/>
      <c r="DN1292" s="57"/>
      <c r="DO1292" s="57"/>
      <c r="DP1292" s="57"/>
      <c r="DQ1292" s="57"/>
      <c r="DR1292" s="57"/>
      <c r="DS1292" s="57"/>
      <c r="DT1292" s="57"/>
      <c r="DU1292" s="57"/>
      <c r="DV1292" s="57"/>
      <c r="DW1292" s="57"/>
      <c r="DX1292" s="57"/>
      <c r="DY1292" s="57"/>
      <c r="DZ1292" s="57"/>
      <c r="EA1292" s="57"/>
      <c r="EB1292" s="57"/>
      <c r="EC1292" s="57"/>
      <c r="ED1292" s="57"/>
      <c r="EE1292" s="57"/>
      <c r="EF1292" s="57"/>
      <c r="EG1292" s="57"/>
      <c r="EH1292" s="57"/>
      <c r="EI1292" s="57"/>
      <c r="EJ1292" s="57"/>
      <c r="EK1292" s="57"/>
      <c r="EL1292" s="57"/>
      <c r="EM1292" s="57"/>
      <c r="EN1292" s="57"/>
      <c r="EO1292" s="57"/>
      <c r="EP1292" s="57"/>
      <c r="EQ1292" s="57"/>
      <c r="ER1292" s="57"/>
      <c r="ES1292" s="57"/>
      <c r="ET1292" s="57"/>
      <c r="EU1292" s="57"/>
      <c r="EV1292" s="57"/>
      <c r="EW1292" s="57"/>
      <c r="EX1292" s="57"/>
      <c r="EY1292" s="57"/>
      <c r="EZ1292" s="57"/>
      <c r="FA1292" s="57"/>
      <c r="FB1292" s="57"/>
      <c r="FC1292" s="57"/>
      <c r="FD1292" s="57"/>
      <c r="FE1292" s="57"/>
      <c r="FF1292" s="57"/>
      <c r="FG1292" s="92"/>
      <c r="FH1292" s="92"/>
      <c r="FI1292" s="92"/>
      <c r="FJ1292" s="92"/>
      <c r="FK1292" s="92"/>
      <c r="FL1292" s="92"/>
      <c r="FM1292" s="92"/>
      <c r="FN1292" s="92"/>
      <c r="FO1292" s="92"/>
    </row>
    <row r="1293" s="58" customFormat="1" ht="15" spans="1:171">
      <c r="A1293" s="85">
        <v>2240401</v>
      </c>
      <c r="B1293" s="106" t="s">
        <v>151</v>
      </c>
      <c r="C1293" s="87">
        <v>0</v>
      </c>
      <c r="D1293" s="87">
        <v>0</v>
      </c>
      <c r="E1293" s="88"/>
      <c r="F1293" s="57"/>
      <c r="G1293" s="57"/>
      <c r="H1293" s="57"/>
      <c r="I1293" s="57"/>
      <c r="J1293" s="57"/>
      <c r="K1293" s="57"/>
      <c r="L1293" s="57"/>
      <c r="M1293" s="57"/>
      <c r="N1293" s="57"/>
      <c r="O1293" s="57"/>
      <c r="P1293" s="57"/>
      <c r="Q1293" s="57"/>
      <c r="R1293" s="57"/>
      <c r="S1293" s="57"/>
      <c r="T1293" s="57"/>
      <c r="U1293" s="57"/>
      <c r="V1293" s="57"/>
      <c r="W1293" s="57"/>
      <c r="X1293" s="57"/>
      <c r="Y1293" s="57"/>
      <c r="Z1293" s="57"/>
      <c r="AA1293" s="57"/>
      <c r="AB1293" s="57"/>
      <c r="AC1293" s="57"/>
      <c r="AD1293" s="57"/>
      <c r="AE1293" s="57"/>
      <c r="AF1293" s="57"/>
      <c r="AG1293" s="57"/>
      <c r="AH1293" s="57"/>
      <c r="AI1293" s="57"/>
      <c r="AJ1293" s="57"/>
      <c r="AK1293" s="57"/>
      <c r="AL1293" s="57"/>
      <c r="AM1293" s="57"/>
      <c r="AN1293" s="57"/>
      <c r="AO1293" s="57"/>
      <c r="AP1293" s="57"/>
      <c r="AQ1293" s="57"/>
      <c r="AR1293" s="57"/>
      <c r="AS1293" s="57"/>
      <c r="AT1293" s="57"/>
      <c r="AU1293" s="57"/>
      <c r="AV1293" s="57"/>
      <c r="AW1293" s="57"/>
      <c r="AX1293" s="57"/>
      <c r="AY1293" s="57"/>
      <c r="AZ1293" s="57"/>
      <c r="BA1293" s="57"/>
      <c r="BB1293" s="57"/>
      <c r="BC1293" s="57"/>
      <c r="BD1293" s="57"/>
      <c r="BE1293" s="57"/>
      <c r="BF1293" s="57"/>
      <c r="BG1293" s="57"/>
      <c r="BH1293" s="57"/>
      <c r="BI1293" s="57"/>
      <c r="BJ1293" s="57"/>
      <c r="BK1293" s="57"/>
      <c r="BL1293" s="57"/>
      <c r="BM1293" s="57"/>
      <c r="BN1293" s="57"/>
      <c r="BO1293" s="57"/>
      <c r="BP1293" s="57"/>
      <c r="BQ1293" s="57"/>
      <c r="BR1293" s="57"/>
      <c r="BS1293" s="57"/>
      <c r="BT1293" s="57"/>
      <c r="BU1293" s="57"/>
      <c r="BV1293" s="57"/>
      <c r="BW1293" s="57"/>
      <c r="BX1293" s="57"/>
      <c r="BY1293" s="57"/>
      <c r="BZ1293" s="57"/>
      <c r="CA1293" s="57"/>
      <c r="CB1293" s="57"/>
      <c r="CC1293" s="57"/>
      <c r="CD1293" s="57"/>
      <c r="CE1293" s="57"/>
      <c r="CF1293" s="57"/>
      <c r="CG1293" s="57"/>
      <c r="CH1293" s="57"/>
      <c r="CI1293" s="57"/>
      <c r="CJ1293" s="57"/>
      <c r="CK1293" s="57"/>
      <c r="CL1293" s="57"/>
      <c r="CM1293" s="57"/>
      <c r="CN1293" s="57"/>
      <c r="CO1293" s="57"/>
      <c r="CP1293" s="57"/>
      <c r="CQ1293" s="57"/>
      <c r="CR1293" s="57"/>
      <c r="CS1293" s="57"/>
      <c r="CT1293" s="57"/>
      <c r="CU1293" s="57"/>
      <c r="CV1293" s="57"/>
      <c r="CW1293" s="57"/>
      <c r="CX1293" s="57"/>
      <c r="CY1293" s="57"/>
      <c r="CZ1293" s="57"/>
      <c r="DA1293" s="57"/>
      <c r="DB1293" s="57"/>
      <c r="DC1293" s="57"/>
      <c r="DD1293" s="57"/>
      <c r="DE1293" s="57"/>
      <c r="DF1293" s="57"/>
      <c r="DG1293" s="57"/>
      <c r="DH1293" s="57"/>
      <c r="DI1293" s="57"/>
      <c r="DJ1293" s="57"/>
      <c r="DK1293" s="57"/>
      <c r="DL1293" s="57"/>
      <c r="DM1293" s="57"/>
      <c r="DN1293" s="57"/>
      <c r="DO1293" s="57"/>
      <c r="DP1293" s="57"/>
      <c r="DQ1293" s="57"/>
      <c r="DR1293" s="57"/>
      <c r="DS1293" s="57"/>
      <c r="DT1293" s="57"/>
      <c r="DU1293" s="57"/>
      <c r="DV1293" s="57"/>
      <c r="DW1293" s="57"/>
      <c r="DX1293" s="57"/>
      <c r="DY1293" s="57"/>
      <c r="DZ1293" s="57"/>
      <c r="EA1293" s="57"/>
      <c r="EB1293" s="57"/>
      <c r="EC1293" s="57"/>
      <c r="ED1293" s="57"/>
      <c r="EE1293" s="57"/>
      <c r="EF1293" s="57"/>
      <c r="EG1293" s="57"/>
      <c r="EH1293" s="57"/>
      <c r="EI1293" s="57"/>
      <c r="EJ1293" s="57"/>
      <c r="EK1293" s="57"/>
      <c r="EL1293" s="57"/>
      <c r="EM1293" s="57"/>
      <c r="EN1293" s="57"/>
      <c r="EO1293" s="57"/>
      <c r="EP1293" s="57"/>
      <c r="EQ1293" s="57"/>
      <c r="ER1293" s="57"/>
      <c r="ES1293" s="57"/>
      <c r="ET1293" s="57"/>
      <c r="EU1293" s="57"/>
      <c r="EV1293" s="57"/>
      <c r="EW1293" s="57"/>
      <c r="EX1293" s="57"/>
      <c r="EY1293" s="57"/>
      <c r="EZ1293" s="57"/>
      <c r="FA1293" s="57"/>
      <c r="FB1293" s="57"/>
      <c r="FC1293" s="57"/>
      <c r="FD1293" s="57"/>
      <c r="FE1293" s="57"/>
      <c r="FF1293" s="57"/>
      <c r="FG1293" s="92"/>
      <c r="FH1293" s="92"/>
      <c r="FI1293" s="92"/>
      <c r="FJ1293" s="92"/>
      <c r="FK1293" s="92"/>
      <c r="FL1293" s="92"/>
      <c r="FM1293" s="92"/>
      <c r="FN1293" s="92"/>
      <c r="FO1293" s="92"/>
    </row>
    <row r="1294" s="58" customFormat="1" ht="15" spans="1:171">
      <c r="A1294" s="85">
        <v>2240402</v>
      </c>
      <c r="B1294" s="106" t="s">
        <v>152</v>
      </c>
      <c r="C1294" s="87">
        <v>0</v>
      </c>
      <c r="D1294" s="87">
        <v>0</v>
      </c>
      <c r="E1294" s="88"/>
      <c r="F1294" s="57"/>
      <c r="G1294" s="57"/>
      <c r="H1294" s="57"/>
      <c r="I1294" s="57"/>
      <c r="J1294" s="57"/>
      <c r="K1294" s="57"/>
      <c r="L1294" s="57"/>
      <c r="M1294" s="57"/>
      <c r="N1294" s="57"/>
      <c r="O1294" s="57"/>
      <c r="P1294" s="57"/>
      <c r="Q1294" s="57"/>
      <c r="R1294" s="57"/>
      <c r="S1294" s="57"/>
      <c r="T1294" s="57"/>
      <c r="U1294" s="57"/>
      <c r="V1294" s="57"/>
      <c r="W1294" s="57"/>
      <c r="X1294" s="57"/>
      <c r="Y1294" s="57"/>
      <c r="Z1294" s="57"/>
      <c r="AA1294" s="57"/>
      <c r="AB1294" s="57"/>
      <c r="AC1294" s="57"/>
      <c r="AD1294" s="57"/>
      <c r="AE1294" s="57"/>
      <c r="AF1294" s="57"/>
      <c r="AG1294" s="57"/>
      <c r="AH1294" s="57"/>
      <c r="AI1294" s="57"/>
      <c r="AJ1294" s="57"/>
      <c r="AK1294" s="57"/>
      <c r="AL1294" s="57"/>
      <c r="AM1294" s="57"/>
      <c r="AN1294" s="57"/>
      <c r="AO1294" s="57"/>
      <c r="AP1294" s="57"/>
      <c r="AQ1294" s="57"/>
      <c r="AR1294" s="57"/>
      <c r="AS1294" s="57"/>
      <c r="AT1294" s="57"/>
      <c r="AU1294" s="57"/>
      <c r="AV1294" s="57"/>
      <c r="AW1294" s="57"/>
      <c r="AX1294" s="57"/>
      <c r="AY1294" s="57"/>
      <c r="AZ1294" s="57"/>
      <c r="BA1294" s="57"/>
      <c r="BB1294" s="57"/>
      <c r="BC1294" s="57"/>
      <c r="BD1294" s="57"/>
      <c r="BE1294" s="57"/>
      <c r="BF1294" s="57"/>
      <c r="BG1294" s="57"/>
      <c r="BH1294" s="57"/>
      <c r="BI1294" s="57"/>
      <c r="BJ1294" s="57"/>
      <c r="BK1294" s="57"/>
      <c r="BL1294" s="57"/>
      <c r="BM1294" s="57"/>
      <c r="BN1294" s="57"/>
      <c r="BO1294" s="57"/>
      <c r="BP1294" s="57"/>
      <c r="BQ1294" s="57"/>
      <c r="BR1294" s="57"/>
      <c r="BS1294" s="57"/>
      <c r="BT1294" s="57"/>
      <c r="BU1294" s="57"/>
      <c r="BV1294" s="57"/>
      <c r="BW1294" s="57"/>
      <c r="BX1294" s="57"/>
      <c r="BY1294" s="57"/>
      <c r="BZ1294" s="57"/>
      <c r="CA1294" s="57"/>
      <c r="CB1294" s="57"/>
      <c r="CC1294" s="57"/>
      <c r="CD1294" s="57"/>
      <c r="CE1294" s="57"/>
      <c r="CF1294" s="57"/>
      <c r="CG1294" s="57"/>
      <c r="CH1294" s="57"/>
      <c r="CI1294" s="57"/>
      <c r="CJ1294" s="57"/>
      <c r="CK1294" s="57"/>
      <c r="CL1294" s="57"/>
      <c r="CM1294" s="57"/>
      <c r="CN1294" s="57"/>
      <c r="CO1294" s="57"/>
      <c r="CP1294" s="57"/>
      <c r="CQ1294" s="57"/>
      <c r="CR1294" s="57"/>
      <c r="CS1294" s="57"/>
      <c r="CT1294" s="57"/>
      <c r="CU1294" s="57"/>
      <c r="CV1294" s="57"/>
      <c r="CW1294" s="57"/>
      <c r="CX1294" s="57"/>
      <c r="CY1294" s="57"/>
      <c r="CZ1294" s="57"/>
      <c r="DA1294" s="57"/>
      <c r="DB1294" s="57"/>
      <c r="DC1294" s="57"/>
      <c r="DD1294" s="57"/>
      <c r="DE1294" s="57"/>
      <c r="DF1294" s="57"/>
      <c r="DG1294" s="57"/>
      <c r="DH1294" s="57"/>
      <c r="DI1294" s="57"/>
      <c r="DJ1294" s="57"/>
      <c r="DK1294" s="57"/>
      <c r="DL1294" s="57"/>
      <c r="DM1294" s="57"/>
      <c r="DN1294" s="57"/>
      <c r="DO1294" s="57"/>
      <c r="DP1294" s="57"/>
      <c r="DQ1294" s="57"/>
      <c r="DR1294" s="57"/>
      <c r="DS1294" s="57"/>
      <c r="DT1294" s="57"/>
      <c r="DU1294" s="57"/>
      <c r="DV1294" s="57"/>
      <c r="DW1294" s="57"/>
      <c r="DX1294" s="57"/>
      <c r="DY1294" s="57"/>
      <c r="DZ1294" s="57"/>
      <c r="EA1294" s="57"/>
      <c r="EB1294" s="57"/>
      <c r="EC1294" s="57"/>
      <c r="ED1294" s="57"/>
      <c r="EE1294" s="57"/>
      <c r="EF1294" s="57"/>
      <c r="EG1294" s="57"/>
      <c r="EH1294" s="57"/>
      <c r="EI1294" s="57"/>
      <c r="EJ1294" s="57"/>
      <c r="EK1294" s="57"/>
      <c r="EL1294" s="57"/>
      <c r="EM1294" s="57"/>
      <c r="EN1294" s="57"/>
      <c r="EO1294" s="57"/>
      <c r="EP1294" s="57"/>
      <c r="EQ1294" s="57"/>
      <c r="ER1294" s="57"/>
      <c r="ES1294" s="57"/>
      <c r="ET1294" s="57"/>
      <c r="EU1294" s="57"/>
      <c r="EV1294" s="57"/>
      <c r="EW1294" s="57"/>
      <c r="EX1294" s="57"/>
      <c r="EY1294" s="57"/>
      <c r="EZ1294" s="57"/>
      <c r="FA1294" s="57"/>
      <c r="FB1294" s="57"/>
      <c r="FC1294" s="57"/>
      <c r="FD1294" s="57"/>
      <c r="FE1294" s="57"/>
      <c r="FF1294" s="57"/>
      <c r="FG1294" s="92"/>
      <c r="FH1294" s="92"/>
      <c r="FI1294" s="92"/>
      <c r="FJ1294" s="92"/>
      <c r="FK1294" s="92"/>
      <c r="FL1294" s="92"/>
      <c r="FM1294" s="92"/>
      <c r="FN1294" s="92"/>
      <c r="FO1294" s="92"/>
    </row>
    <row r="1295" s="58" customFormat="1" ht="15" spans="1:171">
      <c r="A1295" s="85">
        <v>2240403</v>
      </c>
      <c r="B1295" s="106" t="s">
        <v>153</v>
      </c>
      <c r="C1295" s="87">
        <v>0</v>
      </c>
      <c r="D1295" s="87">
        <v>0</v>
      </c>
      <c r="E1295" s="88"/>
      <c r="F1295" s="57"/>
      <c r="G1295" s="57"/>
      <c r="H1295" s="57"/>
      <c r="I1295" s="57"/>
      <c r="J1295" s="57"/>
      <c r="K1295" s="57"/>
      <c r="L1295" s="57"/>
      <c r="M1295" s="57"/>
      <c r="N1295" s="57"/>
      <c r="O1295" s="57"/>
      <c r="P1295" s="57"/>
      <c r="Q1295" s="57"/>
      <c r="R1295" s="57"/>
      <c r="S1295" s="57"/>
      <c r="T1295" s="57"/>
      <c r="U1295" s="57"/>
      <c r="V1295" s="57"/>
      <c r="W1295" s="57"/>
      <c r="X1295" s="57"/>
      <c r="Y1295" s="57"/>
      <c r="Z1295" s="57"/>
      <c r="AA1295" s="57"/>
      <c r="AB1295" s="57"/>
      <c r="AC1295" s="57"/>
      <c r="AD1295" s="57"/>
      <c r="AE1295" s="57"/>
      <c r="AF1295" s="57"/>
      <c r="AG1295" s="57"/>
      <c r="AH1295" s="57"/>
      <c r="AI1295" s="57"/>
      <c r="AJ1295" s="57"/>
      <c r="AK1295" s="57"/>
      <c r="AL1295" s="57"/>
      <c r="AM1295" s="57"/>
      <c r="AN1295" s="57"/>
      <c r="AO1295" s="57"/>
      <c r="AP1295" s="57"/>
      <c r="AQ1295" s="57"/>
      <c r="AR1295" s="57"/>
      <c r="AS1295" s="57"/>
      <c r="AT1295" s="57"/>
      <c r="AU1295" s="57"/>
      <c r="AV1295" s="57"/>
      <c r="AW1295" s="57"/>
      <c r="AX1295" s="57"/>
      <c r="AY1295" s="57"/>
      <c r="AZ1295" s="57"/>
      <c r="BA1295" s="57"/>
      <c r="BB1295" s="57"/>
      <c r="BC1295" s="57"/>
      <c r="BD1295" s="57"/>
      <c r="BE1295" s="57"/>
      <c r="BF1295" s="57"/>
      <c r="BG1295" s="57"/>
      <c r="BH1295" s="57"/>
      <c r="BI1295" s="57"/>
      <c r="BJ1295" s="57"/>
      <c r="BK1295" s="57"/>
      <c r="BL1295" s="57"/>
      <c r="BM1295" s="57"/>
      <c r="BN1295" s="57"/>
      <c r="BO1295" s="57"/>
      <c r="BP1295" s="57"/>
      <c r="BQ1295" s="57"/>
      <c r="BR1295" s="57"/>
      <c r="BS1295" s="57"/>
      <c r="BT1295" s="57"/>
      <c r="BU1295" s="57"/>
      <c r="BV1295" s="57"/>
      <c r="BW1295" s="57"/>
      <c r="BX1295" s="57"/>
      <c r="BY1295" s="57"/>
      <c r="BZ1295" s="57"/>
      <c r="CA1295" s="57"/>
      <c r="CB1295" s="57"/>
      <c r="CC1295" s="57"/>
      <c r="CD1295" s="57"/>
      <c r="CE1295" s="57"/>
      <c r="CF1295" s="57"/>
      <c r="CG1295" s="57"/>
      <c r="CH1295" s="57"/>
      <c r="CI1295" s="57"/>
      <c r="CJ1295" s="57"/>
      <c r="CK1295" s="57"/>
      <c r="CL1295" s="57"/>
      <c r="CM1295" s="57"/>
      <c r="CN1295" s="57"/>
      <c r="CO1295" s="57"/>
      <c r="CP1295" s="57"/>
      <c r="CQ1295" s="57"/>
      <c r="CR1295" s="57"/>
      <c r="CS1295" s="57"/>
      <c r="CT1295" s="57"/>
      <c r="CU1295" s="57"/>
      <c r="CV1295" s="57"/>
      <c r="CW1295" s="57"/>
      <c r="CX1295" s="57"/>
      <c r="CY1295" s="57"/>
      <c r="CZ1295" s="57"/>
      <c r="DA1295" s="57"/>
      <c r="DB1295" s="57"/>
      <c r="DC1295" s="57"/>
      <c r="DD1295" s="57"/>
      <c r="DE1295" s="57"/>
      <c r="DF1295" s="57"/>
      <c r="DG1295" s="57"/>
      <c r="DH1295" s="57"/>
      <c r="DI1295" s="57"/>
      <c r="DJ1295" s="57"/>
      <c r="DK1295" s="57"/>
      <c r="DL1295" s="57"/>
      <c r="DM1295" s="57"/>
      <c r="DN1295" s="57"/>
      <c r="DO1295" s="57"/>
      <c r="DP1295" s="57"/>
      <c r="DQ1295" s="57"/>
      <c r="DR1295" s="57"/>
      <c r="DS1295" s="57"/>
      <c r="DT1295" s="57"/>
      <c r="DU1295" s="57"/>
      <c r="DV1295" s="57"/>
      <c r="DW1295" s="57"/>
      <c r="DX1295" s="57"/>
      <c r="DY1295" s="57"/>
      <c r="DZ1295" s="57"/>
      <c r="EA1295" s="57"/>
      <c r="EB1295" s="57"/>
      <c r="EC1295" s="57"/>
      <c r="ED1295" s="57"/>
      <c r="EE1295" s="57"/>
      <c r="EF1295" s="57"/>
      <c r="EG1295" s="57"/>
      <c r="EH1295" s="57"/>
      <c r="EI1295" s="57"/>
      <c r="EJ1295" s="57"/>
      <c r="EK1295" s="57"/>
      <c r="EL1295" s="57"/>
      <c r="EM1295" s="57"/>
      <c r="EN1295" s="57"/>
      <c r="EO1295" s="57"/>
      <c r="EP1295" s="57"/>
      <c r="EQ1295" s="57"/>
      <c r="ER1295" s="57"/>
      <c r="ES1295" s="57"/>
      <c r="ET1295" s="57"/>
      <c r="EU1295" s="57"/>
      <c r="EV1295" s="57"/>
      <c r="EW1295" s="57"/>
      <c r="EX1295" s="57"/>
      <c r="EY1295" s="57"/>
      <c r="EZ1295" s="57"/>
      <c r="FA1295" s="57"/>
      <c r="FB1295" s="57"/>
      <c r="FC1295" s="57"/>
      <c r="FD1295" s="57"/>
      <c r="FE1295" s="57"/>
      <c r="FF1295" s="57"/>
      <c r="FG1295" s="92"/>
      <c r="FH1295" s="92"/>
      <c r="FI1295" s="92"/>
      <c r="FJ1295" s="92"/>
      <c r="FK1295" s="92"/>
      <c r="FL1295" s="92"/>
      <c r="FM1295" s="92"/>
      <c r="FN1295" s="92"/>
      <c r="FO1295" s="92"/>
    </row>
    <row r="1296" s="58" customFormat="1" ht="15" spans="1:171">
      <c r="A1296" s="85">
        <v>2240404</v>
      </c>
      <c r="B1296" s="106" t="s">
        <v>1088</v>
      </c>
      <c r="C1296" s="87">
        <v>0</v>
      </c>
      <c r="D1296" s="87">
        <v>0</v>
      </c>
      <c r="E1296" s="88"/>
      <c r="F1296" s="57"/>
      <c r="G1296" s="57"/>
      <c r="H1296" s="57"/>
      <c r="I1296" s="57"/>
      <c r="J1296" s="57"/>
      <c r="K1296" s="57"/>
      <c r="L1296" s="57"/>
      <c r="M1296" s="57"/>
      <c r="N1296" s="57"/>
      <c r="O1296" s="57"/>
      <c r="P1296" s="57"/>
      <c r="Q1296" s="57"/>
      <c r="R1296" s="57"/>
      <c r="S1296" s="57"/>
      <c r="T1296" s="57"/>
      <c r="U1296" s="57"/>
      <c r="V1296" s="57"/>
      <c r="W1296" s="57"/>
      <c r="X1296" s="57"/>
      <c r="Y1296" s="57"/>
      <c r="Z1296" s="57"/>
      <c r="AA1296" s="57"/>
      <c r="AB1296" s="57"/>
      <c r="AC1296" s="57"/>
      <c r="AD1296" s="57"/>
      <c r="AE1296" s="57"/>
      <c r="AF1296" s="57"/>
      <c r="AG1296" s="57"/>
      <c r="AH1296" s="57"/>
      <c r="AI1296" s="57"/>
      <c r="AJ1296" s="57"/>
      <c r="AK1296" s="57"/>
      <c r="AL1296" s="57"/>
      <c r="AM1296" s="57"/>
      <c r="AN1296" s="57"/>
      <c r="AO1296" s="57"/>
      <c r="AP1296" s="57"/>
      <c r="AQ1296" s="57"/>
      <c r="AR1296" s="57"/>
      <c r="AS1296" s="57"/>
      <c r="AT1296" s="57"/>
      <c r="AU1296" s="57"/>
      <c r="AV1296" s="57"/>
      <c r="AW1296" s="57"/>
      <c r="AX1296" s="57"/>
      <c r="AY1296" s="57"/>
      <c r="AZ1296" s="57"/>
      <c r="BA1296" s="57"/>
      <c r="BB1296" s="57"/>
      <c r="BC1296" s="57"/>
      <c r="BD1296" s="57"/>
      <c r="BE1296" s="57"/>
      <c r="BF1296" s="57"/>
      <c r="BG1296" s="57"/>
      <c r="BH1296" s="57"/>
      <c r="BI1296" s="57"/>
      <c r="BJ1296" s="57"/>
      <c r="BK1296" s="57"/>
      <c r="BL1296" s="57"/>
      <c r="BM1296" s="57"/>
      <c r="BN1296" s="57"/>
      <c r="BO1296" s="57"/>
      <c r="BP1296" s="57"/>
      <c r="BQ1296" s="57"/>
      <c r="BR1296" s="57"/>
      <c r="BS1296" s="57"/>
      <c r="BT1296" s="57"/>
      <c r="BU1296" s="57"/>
      <c r="BV1296" s="57"/>
      <c r="BW1296" s="57"/>
      <c r="BX1296" s="57"/>
      <c r="BY1296" s="57"/>
      <c r="BZ1296" s="57"/>
      <c r="CA1296" s="57"/>
      <c r="CB1296" s="57"/>
      <c r="CC1296" s="57"/>
      <c r="CD1296" s="57"/>
      <c r="CE1296" s="57"/>
      <c r="CF1296" s="57"/>
      <c r="CG1296" s="57"/>
      <c r="CH1296" s="57"/>
      <c r="CI1296" s="57"/>
      <c r="CJ1296" s="57"/>
      <c r="CK1296" s="57"/>
      <c r="CL1296" s="57"/>
      <c r="CM1296" s="57"/>
      <c r="CN1296" s="57"/>
      <c r="CO1296" s="57"/>
      <c r="CP1296" s="57"/>
      <c r="CQ1296" s="57"/>
      <c r="CR1296" s="57"/>
      <c r="CS1296" s="57"/>
      <c r="CT1296" s="57"/>
      <c r="CU1296" s="57"/>
      <c r="CV1296" s="57"/>
      <c r="CW1296" s="57"/>
      <c r="CX1296" s="57"/>
      <c r="CY1296" s="57"/>
      <c r="CZ1296" s="57"/>
      <c r="DA1296" s="57"/>
      <c r="DB1296" s="57"/>
      <c r="DC1296" s="57"/>
      <c r="DD1296" s="57"/>
      <c r="DE1296" s="57"/>
      <c r="DF1296" s="57"/>
      <c r="DG1296" s="57"/>
      <c r="DH1296" s="57"/>
      <c r="DI1296" s="57"/>
      <c r="DJ1296" s="57"/>
      <c r="DK1296" s="57"/>
      <c r="DL1296" s="57"/>
      <c r="DM1296" s="57"/>
      <c r="DN1296" s="57"/>
      <c r="DO1296" s="57"/>
      <c r="DP1296" s="57"/>
      <c r="DQ1296" s="57"/>
      <c r="DR1296" s="57"/>
      <c r="DS1296" s="57"/>
      <c r="DT1296" s="57"/>
      <c r="DU1296" s="57"/>
      <c r="DV1296" s="57"/>
      <c r="DW1296" s="57"/>
      <c r="DX1296" s="57"/>
      <c r="DY1296" s="57"/>
      <c r="DZ1296" s="57"/>
      <c r="EA1296" s="57"/>
      <c r="EB1296" s="57"/>
      <c r="EC1296" s="57"/>
      <c r="ED1296" s="57"/>
      <c r="EE1296" s="57"/>
      <c r="EF1296" s="57"/>
      <c r="EG1296" s="57"/>
      <c r="EH1296" s="57"/>
      <c r="EI1296" s="57"/>
      <c r="EJ1296" s="57"/>
      <c r="EK1296" s="57"/>
      <c r="EL1296" s="57"/>
      <c r="EM1296" s="57"/>
      <c r="EN1296" s="57"/>
      <c r="EO1296" s="57"/>
      <c r="EP1296" s="57"/>
      <c r="EQ1296" s="57"/>
      <c r="ER1296" s="57"/>
      <c r="ES1296" s="57"/>
      <c r="ET1296" s="57"/>
      <c r="EU1296" s="57"/>
      <c r="EV1296" s="57"/>
      <c r="EW1296" s="57"/>
      <c r="EX1296" s="57"/>
      <c r="EY1296" s="57"/>
      <c r="EZ1296" s="57"/>
      <c r="FA1296" s="57"/>
      <c r="FB1296" s="57"/>
      <c r="FC1296" s="57"/>
      <c r="FD1296" s="57"/>
      <c r="FE1296" s="57"/>
      <c r="FF1296" s="57"/>
      <c r="FG1296" s="92"/>
      <c r="FH1296" s="92"/>
      <c r="FI1296" s="92"/>
      <c r="FJ1296" s="92"/>
      <c r="FK1296" s="92"/>
      <c r="FL1296" s="92"/>
      <c r="FM1296" s="92"/>
      <c r="FN1296" s="92"/>
      <c r="FO1296" s="92"/>
    </row>
    <row r="1297" s="58" customFormat="1" ht="15" spans="1:171">
      <c r="A1297" s="85">
        <v>2240405</v>
      </c>
      <c r="B1297" s="106" t="s">
        <v>1089</v>
      </c>
      <c r="C1297" s="87">
        <v>0</v>
      </c>
      <c r="D1297" s="87">
        <v>0</v>
      </c>
      <c r="E1297" s="88"/>
      <c r="F1297" s="57"/>
      <c r="G1297" s="57"/>
      <c r="H1297" s="57"/>
      <c r="I1297" s="57"/>
      <c r="J1297" s="57"/>
      <c r="K1297" s="57"/>
      <c r="L1297" s="57"/>
      <c r="M1297" s="57"/>
      <c r="N1297" s="57"/>
      <c r="O1297" s="57"/>
      <c r="P1297" s="57"/>
      <c r="Q1297" s="57"/>
      <c r="R1297" s="57"/>
      <c r="S1297" s="57"/>
      <c r="T1297" s="57"/>
      <c r="U1297" s="57"/>
      <c r="V1297" s="57"/>
      <c r="W1297" s="57"/>
      <c r="X1297" s="57"/>
      <c r="Y1297" s="57"/>
      <c r="Z1297" s="57"/>
      <c r="AA1297" s="57"/>
      <c r="AB1297" s="57"/>
      <c r="AC1297" s="57"/>
      <c r="AD1297" s="57"/>
      <c r="AE1297" s="57"/>
      <c r="AF1297" s="57"/>
      <c r="AG1297" s="57"/>
      <c r="AH1297" s="57"/>
      <c r="AI1297" s="57"/>
      <c r="AJ1297" s="57"/>
      <c r="AK1297" s="57"/>
      <c r="AL1297" s="57"/>
      <c r="AM1297" s="57"/>
      <c r="AN1297" s="57"/>
      <c r="AO1297" s="57"/>
      <c r="AP1297" s="57"/>
      <c r="AQ1297" s="57"/>
      <c r="AR1297" s="57"/>
      <c r="AS1297" s="57"/>
      <c r="AT1297" s="57"/>
      <c r="AU1297" s="57"/>
      <c r="AV1297" s="57"/>
      <c r="AW1297" s="57"/>
      <c r="AX1297" s="57"/>
      <c r="AY1297" s="57"/>
      <c r="AZ1297" s="57"/>
      <c r="BA1297" s="57"/>
      <c r="BB1297" s="57"/>
      <c r="BC1297" s="57"/>
      <c r="BD1297" s="57"/>
      <c r="BE1297" s="57"/>
      <c r="BF1297" s="57"/>
      <c r="BG1297" s="57"/>
      <c r="BH1297" s="57"/>
      <c r="BI1297" s="57"/>
      <c r="BJ1297" s="57"/>
      <c r="BK1297" s="57"/>
      <c r="BL1297" s="57"/>
      <c r="BM1297" s="57"/>
      <c r="BN1297" s="57"/>
      <c r="BO1297" s="57"/>
      <c r="BP1297" s="57"/>
      <c r="BQ1297" s="57"/>
      <c r="BR1297" s="57"/>
      <c r="BS1297" s="57"/>
      <c r="BT1297" s="57"/>
      <c r="BU1297" s="57"/>
      <c r="BV1297" s="57"/>
      <c r="BW1297" s="57"/>
      <c r="BX1297" s="57"/>
      <c r="BY1297" s="57"/>
      <c r="BZ1297" s="57"/>
      <c r="CA1297" s="57"/>
      <c r="CB1297" s="57"/>
      <c r="CC1297" s="57"/>
      <c r="CD1297" s="57"/>
      <c r="CE1297" s="57"/>
      <c r="CF1297" s="57"/>
      <c r="CG1297" s="57"/>
      <c r="CH1297" s="57"/>
      <c r="CI1297" s="57"/>
      <c r="CJ1297" s="57"/>
      <c r="CK1297" s="57"/>
      <c r="CL1297" s="57"/>
      <c r="CM1297" s="57"/>
      <c r="CN1297" s="57"/>
      <c r="CO1297" s="57"/>
      <c r="CP1297" s="57"/>
      <c r="CQ1297" s="57"/>
      <c r="CR1297" s="57"/>
      <c r="CS1297" s="57"/>
      <c r="CT1297" s="57"/>
      <c r="CU1297" s="57"/>
      <c r="CV1297" s="57"/>
      <c r="CW1297" s="57"/>
      <c r="CX1297" s="57"/>
      <c r="CY1297" s="57"/>
      <c r="CZ1297" s="57"/>
      <c r="DA1297" s="57"/>
      <c r="DB1297" s="57"/>
      <c r="DC1297" s="57"/>
      <c r="DD1297" s="57"/>
      <c r="DE1297" s="57"/>
      <c r="DF1297" s="57"/>
      <c r="DG1297" s="57"/>
      <c r="DH1297" s="57"/>
      <c r="DI1297" s="57"/>
      <c r="DJ1297" s="57"/>
      <c r="DK1297" s="57"/>
      <c r="DL1297" s="57"/>
      <c r="DM1297" s="57"/>
      <c r="DN1297" s="57"/>
      <c r="DO1297" s="57"/>
      <c r="DP1297" s="57"/>
      <c r="DQ1297" s="57"/>
      <c r="DR1297" s="57"/>
      <c r="DS1297" s="57"/>
      <c r="DT1297" s="57"/>
      <c r="DU1297" s="57"/>
      <c r="DV1297" s="57"/>
      <c r="DW1297" s="57"/>
      <c r="DX1297" s="57"/>
      <c r="DY1297" s="57"/>
      <c r="DZ1297" s="57"/>
      <c r="EA1297" s="57"/>
      <c r="EB1297" s="57"/>
      <c r="EC1297" s="57"/>
      <c r="ED1297" s="57"/>
      <c r="EE1297" s="57"/>
      <c r="EF1297" s="57"/>
      <c r="EG1297" s="57"/>
      <c r="EH1297" s="57"/>
      <c r="EI1297" s="57"/>
      <c r="EJ1297" s="57"/>
      <c r="EK1297" s="57"/>
      <c r="EL1297" s="57"/>
      <c r="EM1297" s="57"/>
      <c r="EN1297" s="57"/>
      <c r="EO1297" s="57"/>
      <c r="EP1297" s="57"/>
      <c r="EQ1297" s="57"/>
      <c r="ER1297" s="57"/>
      <c r="ES1297" s="57"/>
      <c r="ET1297" s="57"/>
      <c r="EU1297" s="57"/>
      <c r="EV1297" s="57"/>
      <c r="EW1297" s="57"/>
      <c r="EX1297" s="57"/>
      <c r="EY1297" s="57"/>
      <c r="EZ1297" s="57"/>
      <c r="FA1297" s="57"/>
      <c r="FB1297" s="57"/>
      <c r="FC1297" s="57"/>
      <c r="FD1297" s="57"/>
      <c r="FE1297" s="57"/>
      <c r="FF1297" s="57"/>
      <c r="FG1297" s="92"/>
      <c r="FH1297" s="92"/>
      <c r="FI1297" s="92"/>
      <c r="FJ1297" s="92"/>
      <c r="FK1297" s="92"/>
      <c r="FL1297" s="92"/>
      <c r="FM1297" s="92"/>
      <c r="FN1297" s="92"/>
      <c r="FO1297" s="92"/>
    </row>
    <row r="1298" s="58" customFormat="1" ht="15" spans="1:171">
      <c r="A1298" s="85">
        <v>2240450</v>
      </c>
      <c r="B1298" s="106" t="s">
        <v>160</v>
      </c>
      <c r="C1298" s="87">
        <v>0</v>
      </c>
      <c r="D1298" s="87">
        <v>0</v>
      </c>
      <c r="E1298" s="88"/>
      <c r="F1298" s="57"/>
      <c r="G1298" s="57"/>
      <c r="H1298" s="57"/>
      <c r="I1298" s="57"/>
      <c r="J1298" s="57"/>
      <c r="K1298" s="57"/>
      <c r="L1298" s="57"/>
      <c r="M1298" s="57"/>
      <c r="N1298" s="57"/>
      <c r="O1298" s="57"/>
      <c r="P1298" s="57"/>
      <c r="Q1298" s="57"/>
      <c r="R1298" s="57"/>
      <c r="S1298" s="57"/>
      <c r="T1298" s="57"/>
      <c r="U1298" s="57"/>
      <c r="V1298" s="57"/>
      <c r="W1298" s="57"/>
      <c r="X1298" s="57"/>
      <c r="Y1298" s="57"/>
      <c r="Z1298" s="57"/>
      <c r="AA1298" s="57"/>
      <c r="AB1298" s="57"/>
      <c r="AC1298" s="57"/>
      <c r="AD1298" s="57"/>
      <c r="AE1298" s="57"/>
      <c r="AF1298" s="57"/>
      <c r="AG1298" s="57"/>
      <c r="AH1298" s="57"/>
      <c r="AI1298" s="57"/>
      <c r="AJ1298" s="57"/>
      <c r="AK1298" s="57"/>
      <c r="AL1298" s="57"/>
      <c r="AM1298" s="57"/>
      <c r="AN1298" s="57"/>
      <c r="AO1298" s="57"/>
      <c r="AP1298" s="57"/>
      <c r="AQ1298" s="57"/>
      <c r="AR1298" s="57"/>
      <c r="AS1298" s="57"/>
      <c r="AT1298" s="57"/>
      <c r="AU1298" s="57"/>
      <c r="AV1298" s="57"/>
      <c r="AW1298" s="57"/>
      <c r="AX1298" s="57"/>
      <c r="AY1298" s="57"/>
      <c r="AZ1298" s="57"/>
      <c r="BA1298" s="57"/>
      <c r="BB1298" s="57"/>
      <c r="BC1298" s="57"/>
      <c r="BD1298" s="57"/>
      <c r="BE1298" s="57"/>
      <c r="BF1298" s="57"/>
      <c r="BG1298" s="57"/>
      <c r="BH1298" s="57"/>
      <c r="BI1298" s="57"/>
      <c r="BJ1298" s="57"/>
      <c r="BK1298" s="57"/>
      <c r="BL1298" s="57"/>
      <c r="BM1298" s="57"/>
      <c r="BN1298" s="57"/>
      <c r="BO1298" s="57"/>
      <c r="BP1298" s="57"/>
      <c r="BQ1298" s="57"/>
      <c r="BR1298" s="57"/>
      <c r="BS1298" s="57"/>
      <c r="BT1298" s="57"/>
      <c r="BU1298" s="57"/>
      <c r="BV1298" s="57"/>
      <c r="BW1298" s="57"/>
      <c r="BX1298" s="57"/>
      <c r="BY1298" s="57"/>
      <c r="BZ1298" s="57"/>
      <c r="CA1298" s="57"/>
      <c r="CB1298" s="57"/>
      <c r="CC1298" s="57"/>
      <c r="CD1298" s="57"/>
      <c r="CE1298" s="57"/>
      <c r="CF1298" s="57"/>
      <c r="CG1298" s="57"/>
      <c r="CH1298" s="57"/>
      <c r="CI1298" s="57"/>
      <c r="CJ1298" s="57"/>
      <c r="CK1298" s="57"/>
      <c r="CL1298" s="57"/>
      <c r="CM1298" s="57"/>
      <c r="CN1298" s="57"/>
      <c r="CO1298" s="57"/>
      <c r="CP1298" s="57"/>
      <c r="CQ1298" s="57"/>
      <c r="CR1298" s="57"/>
      <c r="CS1298" s="57"/>
      <c r="CT1298" s="57"/>
      <c r="CU1298" s="57"/>
      <c r="CV1298" s="57"/>
      <c r="CW1298" s="57"/>
      <c r="CX1298" s="57"/>
      <c r="CY1298" s="57"/>
      <c r="CZ1298" s="57"/>
      <c r="DA1298" s="57"/>
      <c r="DB1298" s="57"/>
      <c r="DC1298" s="57"/>
      <c r="DD1298" s="57"/>
      <c r="DE1298" s="57"/>
      <c r="DF1298" s="57"/>
      <c r="DG1298" s="57"/>
      <c r="DH1298" s="57"/>
      <c r="DI1298" s="57"/>
      <c r="DJ1298" s="57"/>
      <c r="DK1298" s="57"/>
      <c r="DL1298" s="57"/>
      <c r="DM1298" s="57"/>
      <c r="DN1298" s="57"/>
      <c r="DO1298" s="57"/>
      <c r="DP1298" s="57"/>
      <c r="DQ1298" s="57"/>
      <c r="DR1298" s="57"/>
      <c r="DS1298" s="57"/>
      <c r="DT1298" s="57"/>
      <c r="DU1298" s="57"/>
      <c r="DV1298" s="57"/>
      <c r="DW1298" s="57"/>
      <c r="DX1298" s="57"/>
      <c r="DY1298" s="57"/>
      <c r="DZ1298" s="57"/>
      <c r="EA1298" s="57"/>
      <c r="EB1298" s="57"/>
      <c r="EC1298" s="57"/>
      <c r="ED1298" s="57"/>
      <c r="EE1298" s="57"/>
      <c r="EF1298" s="57"/>
      <c r="EG1298" s="57"/>
      <c r="EH1298" s="57"/>
      <c r="EI1298" s="57"/>
      <c r="EJ1298" s="57"/>
      <c r="EK1298" s="57"/>
      <c r="EL1298" s="57"/>
      <c r="EM1298" s="57"/>
      <c r="EN1298" s="57"/>
      <c r="EO1298" s="57"/>
      <c r="EP1298" s="57"/>
      <c r="EQ1298" s="57"/>
      <c r="ER1298" s="57"/>
      <c r="ES1298" s="57"/>
      <c r="ET1298" s="57"/>
      <c r="EU1298" s="57"/>
      <c r="EV1298" s="57"/>
      <c r="EW1298" s="57"/>
      <c r="EX1298" s="57"/>
      <c r="EY1298" s="57"/>
      <c r="EZ1298" s="57"/>
      <c r="FA1298" s="57"/>
      <c r="FB1298" s="57"/>
      <c r="FC1298" s="57"/>
      <c r="FD1298" s="57"/>
      <c r="FE1298" s="57"/>
      <c r="FF1298" s="57"/>
      <c r="FG1298" s="92"/>
      <c r="FH1298" s="92"/>
      <c r="FI1298" s="92"/>
      <c r="FJ1298" s="92"/>
      <c r="FK1298" s="92"/>
      <c r="FL1298" s="92"/>
      <c r="FM1298" s="92"/>
      <c r="FN1298" s="92"/>
      <c r="FO1298" s="92"/>
    </row>
    <row r="1299" s="58" customFormat="1" ht="15" spans="1:171">
      <c r="A1299" s="85">
        <v>2240499</v>
      </c>
      <c r="B1299" s="106" t="s">
        <v>1090</v>
      </c>
      <c r="C1299" s="87">
        <v>0</v>
      </c>
      <c r="D1299" s="87">
        <v>0</v>
      </c>
      <c r="E1299" s="88"/>
      <c r="F1299" s="57"/>
      <c r="G1299" s="57"/>
      <c r="H1299" s="57"/>
      <c r="I1299" s="57"/>
      <c r="J1299" s="57"/>
      <c r="K1299" s="57"/>
      <c r="L1299" s="57"/>
      <c r="M1299" s="57"/>
      <c r="N1299" s="57"/>
      <c r="O1299" s="57"/>
      <c r="P1299" s="57"/>
      <c r="Q1299" s="57"/>
      <c r="R1299" s="57"/>
      <c r="S1299" s="57"/>
      <c r="T1299" s="57"/>
      <c r="U1299" s="57"/>
      <c r="V1299" s="57"/>
      <c r="W1299" s="57"/>
      <c r="X1299" s="57"/>
      <c r="Y1299" s="57"/>
      <c r="Z1299" s="57"/>
      <c r="AA1299" s="57"/>
      <c r="AB1299" s="57"/>
      <c r="AC1299" s="57"/>
      <c r="AD1299" s="57"/>
      <c r="AE1299" s="57"/>
      <c r="AF1299" s="57"/>
      <c r="AG1299" s="57"/>
      <c r="AH1299" s="57"/>
      <c r="AI1299" s="57"/>
      <c r="AJ1299" s="57"/>
      <c r="AK1299" s="57"/>
      <c r="AL1299" s="57"/>
      <c r="AM1299" s="57"/>
      <c r="AN1299" s="57"/>
      <c r="AO1299" s="57"/>
      <c r="AP1299" s="57"/>
      <c r="AQ1299" s="57"/>
      <c r="AR1299" s="57"/>
      <c r="AS1299" s="57"/>
      <c r="AT1299" s="57"/>
      <c r="AU1299" s="57"/>
      <c r="AV1299" s="57"/>
      <c r="AW1299" s="57"/>
      <c r="AX1299" s="57"/>
      <c r="AY1299" s="57"/>
      <c r="AZ1299" s="57"/>
      <c r="BA1299" s="57"/>
      <c r="BB1299" s="57"/>
      <c r="BC1299" s="57"/>
      <c r="BD1299" s="57"/>
      <c r="BE1299" s="57"/>
      <c r="BF1299" s="57"/>
      <c r="BG1299" s="57"/>
      <c r="BH1299" s="57"/>
      <c r="BI1299" s="57"/>
      <c r="BJ1299" s="57"/>
      <c r="BK1299" s="57"/>
      <c r="BL1299" s="57"/>
      <c r="BM1299" s="57"/>
      <c r="BN1299" s="57"/>
      <c r="BO1299" s="57"/>
      <c r="BP1299" s="57"/>
      <c r="BQ1299" s="57"/>
      <c r="BR1299" s="57"/>
      <c r="BS1299" s="57"/>
      <c r="BT1299" s="57"/>
      <c r="BU1299" s="57"/>
      <c r="BV1299" s="57"/>
      <c r="BW1299" s="57"/>
      <c r="BX1299" s="57"/>
      <c r="BY1299" s="57"/>
      <c r="BZ1299" s="57"/>
      <c r="CA1299" s="57"/>
      <c r="CB1299" s="57"/>
      <c r="CC1299" s="57"/>
      <c r="CD1299" s="57"/>
      <c r="CE1299" s="57"/>
      <c r="CF1299" s="57"/>
      <c r="CG1299" s="57"/>
      <c r="CH1299" s="57"/>
      <c r="CI1299" s="57"/>
      <c r="CJ1299" s="57"/>
      <c r="CK1299" s="57"/>
      <c r="CL1299" s="57"/>
      <c r="CM1299" s="57"/>
      <c r="CN1299" s="57"/>
      <c r="CO1299" s="57"/>
      <c r="CP1299" s="57"/>
      <c r="CQ1299" s="57"/>
      <c r="CR1299" s="57"/>
      <c r="CS1299" s="57"/>
      <c r="CT1299" s="57"/>
      <c r="CU1299" s="57"/>
      <c r="CV1299" s="57"/>
      <c r="CW1299" s="57"/>
      <c r="CX1299" s="57"/>
      <c r="CY1299" s="57"/>
      <c r="CZ1299" s="57"/>
      <c r="DA1299" s="57"/>
      <c r="DB1299" s="57"/>
      <c r="DC1299" s="57"/>
      <c r="DD1299" s="57"/>
      <c r="DE1299" s="57"/>
      <c r="DF1299" s="57"/>
      <c r="DG1299" s="57"/>
      <c r="DH1299" s="57"/>
      <c r="DI1299" s="57"/>
      <c r="DJ1299" s="57"/>
      <c r="DK1299" s="57"/>
      <c r="DL1299" s="57"/>
      <c r="DM1299" s="57"/>
      <c r="DN1299" s="57"/>
      <c r="DO1299" s="57"/>
      <c r="DP1299" s="57"/>
      <c r="DQ1299" s="57"/>
      <c r="DR1299" s="57"/>
      <c r="DS1299" s="57"/>
      <c r="DT1299" s="57"/>
      <c r="DU1299" s="57"/>
      <c r="DV1299" s="57"/>
      <c r="DW1299" s="57"/>
      <c r="DX1299" s="57"/>
      <c r="DY1299" s="57"/>
      <c r="DZ1299" s="57"/>
      <c r="EA1299" s="57"/>
      <c r="EB1299" s="57"/>
      <c r="EC1299" s="57"/>
      <c r="ED1299" s="57"/>
      <c r="EE1299" s="57"/>
      <c r="EF1299" s="57"/>
      <c r="EG1299" s="57"/>
      <c r="EH1299" s="57"/>
      <c r="EI1299" s="57"/>
      <c r="EJ1299" s="57"/>
      <c r="EK1299" s="57"/>
      <c r="EL1299" s="57"/>
      <c r="EM1299" s="57"/>
      <c r="EN1299" s="57"/>
      <c r="EO1299" s="57"/>
      <c r="EP1299" s="57"/>
      <c r="EQ1299" s="57"/>
      <c r="ER1299" s="57"/>
      <c r="ES1299" s="57"/>
      <c r="ET1299" s="57"/>
      <c r="EU1299" s="57"/>
      <c r="EV1299" s="57"/>
      <c r="EW1299" s="57"/>
      <c r="EX1299" s="57"/>
      <c r="EY1299" s="57"/>
      <c r="EZ1299" s="57"/>
      <c r="FA1299" s="57"/>
      <c r="FB1299" s="57"/>
      <c r="FC1299" s="57"/>
      <c r="FD1299" s="57"/>
      <c r="FE1299" s="57"/>
      <c r="FF1299" s="57"/>
      <c r="FG1299" s="92"/>
      <c r="FH1299" s="92"/>
      <c r="FI1299" s="92"/>
      <c r="FJ1299" s="92"/>
      <c r="FK1299" s="92"/>
      <c r="FL1299" s="92"/>
      <c r="FM1299" s="92"/>
      <c r="FN1299" s="92"/>
      <c r="FO1299" s="92"/>
    </row>
    <row r="1300" s="58" customFormat="1" ht="15" spans="1:171">
      <c r="A1300" s="81">
        <v>22405</v>
      </c>
      <c r="B1300" s="82" t="s">
        <v>1091</v>
      </c>
      <c r="C1300" s="83">
        <f>SUM(C1301:C1312)</f>
        <v>0</v>
      </c>
      <c r="D1300" s="83">
        <f>SUM(D1301:D1312)</f>
        <v>0</v>
      </c>
      <c r="E1300" s="84"/>
      <c r="F1300" s="57"/>
      <c r="G1300" s="57"/>
      <c r="H1300" s="57"/>
      <c r="I1300" s="57"/>
      <c r="J1300" s="57"/>
      <c r="K1300" s="57"/>
      <c r="L1300" s="57"/>
      <c r="M1300" s="57"/>
      <c r="N1300" s="57"/>
      <c r="O1300" s="57"/>
      <c r="P1300" s="57"/>
      <c r="Q1300" s="57"/>
      <c r="R1300" s="57"/>
      <c r="S1300" s="57"/>
      <c r="T1300" s="57"/>
      <c r="U1300" s="57"/>
      <c r="V1300" s="57"/>
      <c r="W1300" s="57"/>
      <c r="X1300" s="57"/>
      <c r="Y1300" s="57"/>
      <c r="Z1300" s="57"/>
      <c r="AA1300" s="57"/>
      <c r="AB1300" s="57"/>
      <c r="AC1300" s="57"/>
      <c r="AD1300" s="57"/>
      <c r="AE1300" s="57"/>
      <c r="AF1300" s="57"/>
      <c r="AG1300" s="57"/>
      <c r="AH1300" s="57"/>
      <c r="AI1300" s="57"/>
      <c r="AJ1300" s="57"/>
      <c r="AK1300" s="57"/>
      <c r="AL1300" s="57"/>
      <c r="AM1300" s="57"/>
      <c r="AN1300" s="57"/>
      <c r="AO1300" s="57"/>
      <c r="AP1300" s="57"/>
      <c r="AQ1300" s="57"/>
      <c r="AR1300" s="57"/>
      <c r="AS1300" s="57"/>
      <c r="AT1300" s="57"/>
      <c r="AU1300" s="57"/>
      <c r="AV1300" s="57"/>
      <c r="AW1300" s="57"/>
      <c r="AX1300" s="57"/>
      <c r="AY1300" s="57"/>
      <c r="AZ1300" s="57"/>
      <c r="BA1300" s="57"/>
      <c r="BB1300" s="57"/>
      <c r="BC1300" s="57"/>
      <c r="BD1300" s="57"/>
      <c r="BE1300" s="57"/>
      <c r="BF1300" s="57"/>
      <c r="BG1300" s="57"/>
      <c r="BH1300" s="57"/>
      <c r="BI1300" s="57"/>
      <c r="BJ1300" s="57"/>
      <c r="BK1300" s="57"/>
      <c r="BL1300" s="57"/>
      <c r="BM1300" s="57"/>
      <c r="BN1300" s="57"/>
      <c r="BO1300" s="57"/>
      <c r="BP1300" s="57"/>
      <c r="BQ1300" s="57"/>
      <c r="BR1300" s="57"/>
      <c r="BS1300" s="57"/>
      <c r="BT1300" s="57"/>
      <c r="BU1300" s="57"/>
      <c r="BV1300" s="57"/>
      <c r="BW1300" s="57"/>
      <c r="BX1300" s="57"/>
      <c r="BY1300" s="57"/>
      <c r="BZ1300" s="57"/>
      <c r="CA1300" s="57"/>
      <c r="CB1300" s="57"/>
      <c r="CC1300" s="57"/>
      <c r="CD1300" s="57"/>
      <c r="CE1300" s="57"/>
      <c r="CF1300" s="57"/>
      <c r="CG1300" s="57"/>
      <c r="CH1300" s="57"/>
      <c r="CI1300" s="57"/>
      <c r="CJ1300" s="57"/>
      <c r="CK1300" s="57"/>
      <c r="CL1300" s="57"/>
      <c r="CM1300" s="57"/>
      <c r="CN1300" s="57"/>
      <c r="CO1300" s="57"/>
      <c r="CP1300" s="57"/>
      <c r="CQ1300" s="57"/>
      <c r="CR1300" s="57"/>
      <c r="CS1300" s="57"/>
      <c r="CT1300" s="57"/>
      <c r="CU1300" s="57"/>
      <c r="CV1300" s="57"/>
      <c r="CW1300" s="57"/>
      <c r="CX1300" s="57"/>
      <c r="CY1300" s="57"/>
      <c r="CZ1300" s="57"/>
      <c r="DA1300" s="57"/>
      <c r="DB1300" s="57"/>
      <c r="DC1300" s="57"/>
      <c r="DD1300" s="57"/>
      <c r="DE1300" s="57"/>
      <c r="DF1300" s="57"/>
      <c r="DG1300" s="57"/>
      <c r="DH1300" s="57"/>
      <c r="DI1300" s="57"/>
      <c r="DJ1300" s="57"/>
      <c r="DK1300" s="57"/>
      <c r="DL1300" s="57"/>
      <c r="DM1300" s="57"/>
      <c r="DN1300" s="57"/>
      <c r="DO1300" s="57"/>
      <c r="DP1300" s="57"/>
      <c r="DQ1300" s="57"/>
      <c r="DR1300" s="57"/>
      <c r="DS1300" s="57"/>
      <c r="DT1300" s="57"/>
      <c r="DU1300" s="57"/>
      <c r="DV1300" s="57"/>
      <c r="DW1300" s="57"/>
      <c r="DX1300" s="57"/>
      <c r="DY1300" s="57"/>
      <c r="DZ1300" s="57"/>
      <c r="EA1300" s="57"/>
      <c r="EB1300" s="57"/>
      <c r="EC1300" s="57"/>
      <c r="ED1300" s="57"/>
      <c r="EE1300" s="57"/>
      <c r="EF1300" s="57"/>
      <c r="EG1300" s="57"/>
      <c r="EH1300" s="57"/>
      <c r="EI1300" s="57"/>
      <c r="EJ1300" s="57"/>
      <c r="EK1300" s="57"/>
      <c r="EL1300" s="57"/>
      <c r="EM1300" s="57"/>
      <c r="EN1300" s="57"/>
      <c r="EO1300" s="57"/>
      <c r="EP1300" s="57"/>
      <c r="EQ1300" s="57"/>
      <c r="ER1300" s="57"/>
      <c r="ES1300" s="57"/>
      <c r="ET1300" s="57"/>
      <c r="EU1300" s="57"/>
      <c r="EV1300" s="57"/>
      <c r="EW1300" s="57"/>
      <c r="EX1300" s="57"/>
      <c r="EY1300" s="57"/>
      <c r="EZ1300" s="57"/>
      <c r="FA1300" s="57"/>
      <c r="FB1300" s="57"/>
      <c r="FC1300" s="57"/>
      <c r="FD1300" s="57"/>
      <c r="FE1300" s="57"/>
      <c r="FF1300" s="57"/>
      <c r="FG1300" s="92"/>
      <c r="FH1300" s="92"/>
      <c r="FI1300" s="92"/>
      <c r="FJ1300" s="92"/>
      <c r="FK1300" s="92"/>
      <c r="FL1300" s="92"/>
      <c r="FM1300" s="92"/>
      <c r="FN1300" s="92"/>
      <c r="FO1300" s="92"/>
    </row>
    <row r="1301" s="58" customFormat="1" ht="15" spans="1:171">
      <c r="A1301" s="85">
        <v>2240501</v>
      </c>
      <c r="B1301" s="106" t="s">
        <v>151</v>
      </c>
      <c r="C1301" s="87">
        <v>0</v>
      </c>
      <c r="D1301" s="87">
        <v>0</v>
      </c>
      <c r="E1301" s="88"/>
      <c r="F1301" s="57"/>
      <c r="G1301" s="57"/>
      <c r="H1301" s="57"/>
      <c r="I1301" s="57"/>
      <c r="J1301" s="57"/>
      <c r="K1301" s="57"/>
      <c r="L1301" s="57"/>
      <c r="M1301" s="57"/>
      <c r="N1301" s="57"/>
      <c r="O1301" s="57"/>
      <c r="P1301" s="57"/>
      <c r="Q1301" s="57"/>
      <c r="R1301" s="57"/>
      <c r="S1301" s="57"/>
      <c r="T1301" s="57"/>
      <c r="U1301" s="57"/>
      <c r="V1301" s="57"/>
      <c r="W1301" s="57"/>
      <c r="X1301" s="57"/>
      <c r="Y1301" s="57"/>
      <c r="Z1301" s="57"/>
      <c r="AA1301" s="57"/>
      <c r="AB1301" s="57"/>
      <c r="AC1301" s="57"/>
      <c r="AD1301" s="57"/>
      <c r="AE1301" s="57"/>
      <c r="AF1301" s="57"/>
      <c r="AG1301" s="57"/>
      <c r="AH1301" s="57"/>
      <c r="AI1301" s="57"/>
      <c r="AJ1301" s="57"/>
      <c r="AK1301" s="57"/>
      <c r="AL1301" s="57"/>
      <c r="AM1301" s="57"/>
      <c r="AN1301" s="57"/>
      <c r="AO1301" s="57"/>
      <c r="AP1301" s="57"/>
      <c r="AQ1301" s="57"/>
      <c r="AR1301" s="57"/>
      <c r="AS1301" s="57"/>
      <c r="AT1301" s="57"/>
      <c r="AU1301" s="57"/>
      <c r="AV1301" s="57"/>
      <c r="AW1301" s="57"/>
      <c r="AX1301" s="57"/>
      <c r="AY1301" s="57"/>
      <c r="AZ1301" s="57"/>
      <c r="BA1301" s="57"/>
      <c r="BB1301" s="57"/>
      <c r="BC1301" s="57"/>
      <c r="BD1301" s="57"/>
      <c r="BE1301" s="57"/>
      <c r="BF1301" s="57"/>
      <c r="BG1301" s="57"/>
      <c r="BH1301" s="57"/>
      <c r="BI1301" s="57"/>
      <c r="BJ1301" s="57"/>
      <c r="BK1301" s="57"/>
      <c r="BL1301" s="57"/>
      <c r="BM1301" s="57"/>
      <c r="BN1301" s="57"/>
      <c r="BO1301" s="57"/>
      <c r="BP1301" s="57"/>
      <c r="BQ1301" s="57"/>
      <c r="BR1301" s="57"/>
      <c r="BS1301" s="57"/>
      <c r="BT1301" s="57"/>
      <c r="BU1301" s="57"/>
      <c r="BV1301" s="57"/>
      <c r="BW1301" s="57"/>
      <c r="BX1301" s="57"/>
      <c r="BY1301" s="57"/>
      <c r="BZ1301" s="57"/>
      <c r="CA1301" s="57"/>
      <c r="CB1301" s="57"/>
      <c r="CC1301" s="57"/>
      <c r="CD1301" s="57"/>
      <c r="CE1301" s="57"/>
      <c r="CF1301" s="57"/>
      <c r="CG1301" s="57"/>
      <c r="CH1301" s="57"/>
      <c r="CI1301" s="57"/>
      <c r="CJ1301" s="57"/>
      <c r="CK1301" s="57"/>
      <c r="CL1301" s="57"/>
      <c r="CM1301" s="57"/>
      <c r="CN1301" s="57"/>
      <c r="CO1301" s="57"/>
      <c r="CP1301" s="57"/>
      <c r="CQ1301" s="57"/>
      <c r="CR1301" s="57"/>
      <c r="CS1301" s="57"/>
      <c r="CT1301" s="57"/>
      <c r="CU1301" s="57"/>
      <c r="CV1301" s="57"/>
      <c r="CW1301" s="57"/>
      <c r="CX1301" s="57"/>
      <c r="CY1301" s="57"/>
      <c r="CZ1301" s="57"/>
      <c r="DA1301" s="57"/>
      <c r="DB1301" s="57"/>
      <c r="DC1301" s="57"/>
      <c r="DD1301" s="57"/>
      <c r="DE1301" s="57"/>
      <c r="DF1301" s="57"/>
      <c r="DG1301" s="57"/>
      <c r="DH1301" s="57"/>
      <c r="DI1301" s="57"/>
      <c r="DJ1301" s="57"/>
      <c r="DK1301" s="57"/>
      <c r="DL1301" s="57"/>
      <c r="DM1301" s="57"/>
      <c r="DN1301" s="57"/>
      <c r="DO1301" s="57"/>
      <c r="DP1301" s="57"/>
      <c r="DQ1301" s="57"/>
      <c r="DR1301" s="57"/>
      <c r="DS1301" s="57"/>
      <c r="DT1301" s="57"/>
      <c r="DU1301" s="57"/>
      <c r="DV1301" s="57"/>
      <c r="DW1301" s="57"/>
      <c r="DX1301" s="57"/>
      <c r="DY1301" s="57"/>
      <c r="DZ1301" s="57"/>
      <c r="EA1301" s="57"/>
      <c r="EB1301" s="57"/>
      <c r="EC1301" s="57"/>
      <c r="ED1301" s="57"/>
      <c r="EE1301" s="57"/>
      <c r="EF1301" s="57"/>
      <c r="EG1301" s="57"/>
      <c r="EH1301" s="57"/>
      <c r="EI1301" s="57"/>
      <c r="EJ1301" s="57"/>
      <c r="EK1301" s="57"/>
      <c r="EL1301" s="57"/>
      <c r="EM1301" s="57"/>
      <c r="EN1301" s="57"/>
      <c r="EO1301" s="57"/>
      <c r="EP1301" s="57"/>
      <c r="EQ1301" s="57"/>
      <c r="ER1301" s="57"/>
      <c r="ES1301" s="57"/>
      <c r="ET1301" s="57"/>
      <c r="EU1301" s="57"/>
      <c r="EV1301" s="57"/>
      <c r="EW1301" s="57"/>
      <c r="EX1301" s="57"/>
      <c r="EY1301" s="57"/>
      <c r="EZ1301" s="57"/>
      <c r="FA1301" s="57"/>
      <c r="FB1301" s="57"/>
      <c r="FC1301" s="57"/>
      <c r="FD1301" s="57"/>
      <c r="FE1301" s="57"/>
      <c r="FF1301" s="57"/>
      <c r="FG1301" s="92"/>
      <c r="FH1301" s="92"/>
      <c r="FI1301" s="92"/>
      <c r="FJ1301" s="92"/>
      <c r="FK1301" s="92"/>
      <c r="FL1301" s="92"/>
      <c r="FM1301" s="92"/>
      <c r="FN1301" s="92"/>
      <c r="FO1301" s="92"/>
    </row>
    <row r="1302" s="58" customFormat="1" ht="15" spans="1:171">
      <c r="A1302" s="85">
        <v>2240502</v>
      </c>
      <c r="B1302" s="106" t="s">
        <v>152</v>
      </c>
      <c r="C1302" s="87">
        <v>0</v>
      </c>
      <c r="D1302" s="87">
        <v>0</v>
      </c>
      <c r="E1302" s="88"/>
      <c r="F1302" s="57"/>
      <c r="G1302" s="57"/>
      <c r="H1302" s="57"/>
      <c r="I1302" s="57"/>
      <c r="J1302" s="57"/>
      <c r="K1302" s="57"/>
      <c r="L1302" s="57"/>
      <c r="M1302" s="57"/>
      <c r="N1302" s="57"/>
      <c r="O1302" s="57"/>
      <c r="P1302" s="57"/>
      <c r="Q1302" s="57"/>
      <c r="R1302" s="57"/>
      <c r="S1302" s="57"/>
      <c r="T1302" s="57"/>
      <c r="U1302" s="57"/>
      <c r="V1302" s="57"/>
      <c r="W1302" s="57"/>
      <c r="X1302" s="57"/>
      <c r="Y1302" s="57"/>
      <c r="Z1302" s="57"/>
      <c r="AA1302" s="57"/>
      <c r="AB1302" s="57"/>
      <c r="AC1302" s="57"/>
      <c r="AD1302" s="57"/>
      <c r="AE1302" s="57"/>
      <c r="AF1302" s="57"/>
      <c r="AG1302" s="57"/>
      <c r="AH1302" s="57"/>
      <c r="AI1302" s="57"/>
      <c r="AJ1302" s="57"/>
      <c r="AK1302" s="57"/>
      <c r="AL1302" s="57"/>
      <c r="AM1302" s="57"/>
      <c r="AN1302" s="57"/>
      <c r="AO1302" s="57"/>
      <c r="AP1302" s="57"/>
      <c r="AQ1302" s="57"/>
      <c r="AR1302" s="57"/>
      <c r="AS1302" s="57"/>
      <c r="AT1302" s="57"/>
      <c r="AU1302" s="57"/>
      <c r="AV1302" s="57"/>
      <c r="AW1302" s="57"/>
      <c r="AX1302" s="57"/>
      <c r="AY1302" s="57"/>
      <c r="AZ1302" s="57"/>
      <c r="BA1302" s="57"/>
      <c r="BB1302" s="57"/>
      <c r="BC1302" s="57"/>
      <c r="BD1302" s="57"/>
      <c r="BE1302" s="57"/>
      <c r="BF1302" s="57"/>
      <c r="BG1302" s="57"/>
      <c r="BH1302" s="57"/>
      <c r="BI1302" s="57"/>
      <c r="BJ1302" s="57"/>
      <c r="BK1302" s="57"/>
      <c r="BL1302" s="57"/>
      <c r="BM1302" s="57"/>
      <c r="BN1302" s="57"/>
      <c r="BO1302" s="57"/>
      <c r="BP1302" s="57"/>
      <c r="BQ1302" s="57"/>
      <c r="BR1302" s="57"/>
      <c r="BS1302" s="57"/>
      <c r="BT1302" s="57"/>
      <c r="BU1302" s="57"/>
      <c r="BV1302" s="57"/>
      <c r="BW1302" s="57"/>
      <c r="BX1302" s="57"/>
      <c r="BY1302" s="57"/>
      <c r="BZ1302" s="57"/>
      <c r="CA1302" s="57"/>
      <c r="CB1302" s="57"/>
      <c r="CC1302" s="57"/>
      <c r="CD1302" s="57"/>
      <c r="CE1302" s="57"/>
      <c r="CF1302" s="57"/>
      <c r="CG1302" s="57"/>
      <c r="CH1302" s="57"/>
      <c r="CI1302" s="57"/>
      <c r="CJ1302" s="57"/>
      <c r="CK1302" s="57"/>
      <c r="CL1302" s="57"/>
      <c r="CM1302" s="57"/>
      <c r="CN1302" s="57"/>
      <c r="CO1302" s="57"/>
      <c r="CP1302" s="57"/>
      <c r="CQ1302" s="57"/>
      <c r="CR1302" s="57"/>
      <c r="CS1302" s="57"/>
      <c r="CT1302" s="57"/>
      <c r="CU1302" s="57"/>
      <c r="CV1302" s="57"/>
      <c r="CW1302" s="57"/>
      <c r="CX1302" s="57"/>
      <c r="CY1302" s="57"/>
      <c r="CZ1302" s="57"/>
      <c r="DA1302" s="57"/>
      <c r="DB1302" s="57"/>
      <c r="DC1302" s="57"/>
      <c r="DD1302" s="57"/>
      <c r="DE1302" s="57"/>
      <c r="DF1302" s="57"/>
      <c r="DG1302" s="57"/>
      <c r="DH1302" s="57"/>
      <c r="DI1302" s="57"/>
      <c r="DJ1302" s="57"/>
      <c r="DK1302" s="57"/>
      <c r="DL1302" s="57"/>
      <c r="DM1302" s="57"/>
      <c r="DN1302" s="57"/>
      <c r="DO1302" s="57"/>
      <c r="DP1302" s="57"/>
      <c r="DQ1302" s="57"/>
      <c r="DR1302" s="57"/>
      <c r="DS1302" s="57"/>
      <c r="DT1302" s="57"/>
      <c r="DU1302" s="57"/>
      <c r="DV1302" s="57"/>
      <c r="DW1302" s="57"/>
      <c r="DX1302" s="57"/>
      <c r="DY1302" s="57"/>
      <c r="DZ1302" s="57"/>
      <c r="EA1302" s="57"/>
      <c r="EB1302" s="57"/>
      <c r="EC1302" s="57"/>
      <c r="ED1302" s="57"/>
      <c r="EE1302" s="57"/>
      <c r="EF1302" s="57"/>
      <c r="EG1302" s="57"/>
      <c r="EH1302" s="57"/>
      <c r="EI1302" s="57"/>
      <c r="EJ1302" s="57"/>
      <c r="EK1302" s="57"/>
      <c r="EL1302" s="57"/>
      <c r="EM1302" s="57"/>
      <c r="EN1302" s="57"/>
      <c r="EO1302" s="57"/>
      <c r="EP1302" s="57"/>
      <c r="EQ1302" s="57"/>
      <c r="ER1302" s="57"/>
      <c r="ES1302" s="57"/>
      <c r="ET1302" s="57"/>
      <c r="EU1302" s="57"/>
      <c r="EV1302" s="57"/>
      <c r="EW1302" s="57"/>
      <c r="EX1302" s="57"/>
      <c r="EY1302" s="57"/>
      <c r="EZ1302" s="57"/>
      <c r="FA1302" s="57"/>
      <c r="FB1302" s="57"/>
      <c r="FC1302" s="57"/>
      <c r="FD1302" s="57"/>
      <c r="FE1302" s="57"/>
      <c r="FF1302" s="57"/>
      <c r="FG1302" s="92"/>
      <c r="FH1302" s="92"/>
      <c r="FI1302" s="92"/>
      <c r="FJ1302" s="92"/>
      <c r="FK1302" s="92"/>
      <c r="FL1302" s="92"/>
      <c r="FM1302" s="92"/>
      <c r="FN1302" s="92"/>
      <c r="FO1302" s="92"/>
    </row>
    <row r="1303" s="58" customFormat="1" ht="15" spans="1:171">
      <c r="A1303" s="85">
        <v>2240503</v>
      </c>
      <c r="B1303" s="106" t="s">
        <v>153</v>
      </c>
      <c r="C1303" s="87">
        <v>0</v>
      </c>
      <c r="D1303" s="87">
        <v>0</v>
      </c>
      <c r="E1303" s="88"/>
      <c r="F1303" s="57"/>
      <c r="G1303" s="57"/>
      <c r="H1303" s="57"/>
      <c r="I1303" s="57"/>
      <c r="J1303" s="57"/>
      <c r="K1303" s="57"/>
      <c r="L1303" s="57"/>
      <c r="M1303" s="57"/>
      <c r="N1303" s="57"/>
      <c r="O1303" s="57"/>
      <c r="P1303" s="57"/>
      <c r="Q1303" s="57"/>
      <c r="R1303" s="57"/>
      <c r="S1303" s="57"/>
      <c r="T1303" s="57"/>
      <c r="U1303" s="57"/>
      <c r="V1303" s="57"/>
      <c r="W1303" s="57"/>
      <c r="X1303" s="57"/>
      <c r="Y1303" s="57"/>
      <c r="Z1303" s="57"/>
      <c r="AA1303" s="57"/>
      <c r="AB1303" s="57"/>
      <c r="AC1303" s="57"/>
      <c r="AD1303" s="57"/>
      <c r="AE1303" s="57"/>
      <c r="AF1303" s="57"/>
      <c r="AG1303" s="57"/>
      <c r="AH1303" s="57"/>
      <c r="AI1303" s="57"/>
      <c r="AJ1303" s="57"/>
      <c r="AK1303" s="57"/>
      <c r="AL1303" s="57"/>
      <c r="AM1303" s="57"/>
      <c r="AN1303" s="57"/>
      <c r="AO1303" s="57"/>
      <c r="AP1303" s="57"/>
      <c r="AQ1303" s="57"/>
      <c r="AR1303" s="57"/>
      <c r="AS1303" s="57"/>
      <c r="AT1303" s="57"/>
      <c r="AU1303" s="57"/>
      <c r="AV1303" s="57"/>
      <c r="AW1303" s="57"/>
      <c r="AX1303" s="57"/>
      <c r="AY1303" s="57"/>
      <c r="AZ1303" s="57"/>
      <c r="BA1303" s="57"/>
      <c r="BB1303" s="57"/>
      <c r="BC1303" s="57"/>
      <c r="BD1303" s="57"/>
      <c r="BE1303" s="57"/>
      <c r="BF1303" s="57"/>
      <c r="BG1303" s="57"/>
      <c r="BH1303" s="57"/>
      <c r="BI1303" s="57"/>
      <c r="BJ1303" s="57"/>
      <c r="BK1303" s="57"/>
      <c r="BL1303" s="57"/>
      <c r="BM1303" s="57"/>
      <c r="BN1303" s="57"/>
      <c r="BO1303" s="57"/>
      <c r="BP1303" s="57"/>
      <c r="BQ1303" s="57"/>
      <c r="BR1303" s="57"/>
      <c r="BS1303" s="57"/>
      <c r="BT1303" s="57"/>
      <c r="BU1303" s="57"/>
      <c r="BV1303" s="57"/>
      <c r="BW1303" s="57"/>
      <c r="BX1303" s="57"/>
      <c r="BY1303" s="57"/>
      <c r="BZ1303" s="57"/>
      <c r="CA1303" s="57"/>
      <c r="CB1303" s="57"/>
      <c r="CC1303" s="57"/>
      <c r="CD1303" s="57"/>
      <c r="CE1303" s="57"/>
      <c r="CF1303" s="57"/>
      <c r="CG1303" s="57"/>
      <c r="CH1303" s="57"/>
      <c r="CI1303" s="57"/>
      <c r="CJ1303" s="57"/>
      <c r="CK1303" s="57"/>
      <c r="CL1303" s="57"/>
      <c r="CM1303" s="57"/>
      <c r="CN1303" s="57"/>
      <c r="CO1303" s="57"/>
      <c r="CP1303" s="57"/>
      <c r="CQ1303" s="57"/>
      <c r="CR1303" s="57"/>
      <c r="CS1303" s="57"/>
      <c r="CT1303" s="57"/>
      <c r="CU1303" s="57"/>
      <c r="CV1303" s="57"/>
      <c r="CW1303" s="57"/>
      <c r="CX1303" s="57"/>
      <c r="CY1303" s="57"/>
      <c r="CZ1303" s="57"/>
      <c r="DA1303" s="57"/>
      <c r="DB1303" s="57"/>
      <c r="DC1303" s="57"/>
      <c r="DD1303" s="57"/>
      <c r="DE1303" s="57"/>
      <c r="DF1303" s="57"/>
      <c r="DG1303" s="57"/>
      <c r="DH1303" s="57"/>
      <c r="DI1303" s="57"/>
      <c r="DJ1303" s="57"/>
      <c r="DK1303" s="57"/>
      <c r="DL1303" s="57"/>
      <c r="DM1303" s="57"/>
      <c r="DN1303" s="57"/>
      <c r="DO1303" s="57"/>
      <c r="DP1303" s="57"/>
      <c r="DQ1303" s="57"/>
      <c r="DR1303" s="57"/>
      <c r="DS1303" s="57"/>
      <c r="DT1303" s="57"/>
      <c r="DU1303" s="57"/>
      <c r="DV1303" s="57"/>
      <c r="DW1303" s="57"/>
      <c r="DX1303" s="57"/>
      <c r="DY1303" s="57"/>
      <c r="DZ1303" s="57"/>
      <c r="EA1303" s="57"/>
      <c r="EB1303" s="57"/>
      <c r="EC1303" s="57"/>
      <c r="ED1303" s="57"/>
      <c r="EE1303" s="57"/>
      <c r="EF1303" s="57"/>
      <c r="EG1303" s="57"/>
      <c r="EH1303" s="57"/>
      <c r="EI1303" s="57"/>
      <c r="EJ1303" s="57"/>
      <c r="EK1303" s="57"/>
      <c r="EL1303" s="57"/>
      <c r="EM1303" s="57"/>
      <c r="EN1303" s="57"/>
      <c r="EO1303" s="57"/>
      <c r="EP1303" s="57"/>
      <c r="EQ1303" s="57"/>
      <c r="ER1303" s="57"/>
      <c r="ES1303" s="57"/>
      <c r="ET1303" s="57"/>
      <c r="EU1303" s="57"/>
      <c r="EV1303" s="57"/>
      <c r="EW1303" s="57"/>
      <c r="EX1303" s="57"/>
      <c r="EY1303" s="57"/>
      <c r="EZ1303" s="57"/>
      <c r="FA1303" s="57"/>
      <c r="FB1303" s="57"/>
      <c r="FC1303" s="57"/>
      <c r="FD1303" s="57"/>
      <c r="FE1303" s="57"/>
      <c r="FF1303" s="57"/>
      <c r="FG1303" s="92"/>
      <c r="FH1303" s="92"/>
      <c r="FI1303" s="92"/>
      <c r="FJ1303" s="92"/>
      <c r="FK1303" s="92"/>
      <c r="FL1303" s="92"/>
      <c r="FM1303" s="92"/>
      <c r="FN1303" s="92"/>
      <c r="FO1303" s="92"/>
    </row>
    <row r="1304" s="58" customFormat="1" ht="15" spans="1:171">
      <c r="A1304" s="85">
        <v>2240504</v>
      </c>
      <c r="B1304" s="106" t="s">
        <v>1092</v>
      </c>
      <c r="C1304" s="87">
        <v>0</v>
      </c>
      <c r="D1304" s="87">
        <v>0</v>
      </c>
      <c r="E1304" s="88"/>
      <c r="F1304" s="57"/>
      <c r="G1304" s="57"/>
      <c r="H1304" s="57"/>
      <c r="I1304" s="57"/>
      <c r="J1304" s="57"/>
      <c r="K1304" s="57"/>
      <c r="L1304" s="57"/>
      <c r="M1304" s="57"/>
      <c r="N1304" s="57"/>
      <c r="O1304" s="57"/>
      <c r="P1304" s="57"/>
      <c r="Q1304" s="57"/>
      <c r="R1304" s="57"/>
      <c r="S1304" s="57"/>
      <c r="T1304" s="57"/>
      <c r="U1304" s="57"/>
      <c r="V1304" s="57"/>
      <c r="W1304" s="57"/>
      <c r="X1304" s="57"/>
      <c r="Y1304" s="57"/>
      <c r="Z1304" s="57"/>
      <c r="AA1304" s="57"/>
      <c r="AB1304" s="57"/>
      <c r="AC1304" s="57"/>
      <c r="AD1304" s="57"/>
      <c r="AE1304" s="57"/>
      <c r="AF1304" s="57"/>
      <c r="AG1304" s="57"/>
      <c r="AH1304" s="57"/>
      <c r="AI1304" s="57"/>
      <c r="AJ1304" s="57"/>
      <c r="AK1304" s="57"/>
      <c r="AL1304" s="57"/>
      <c r="AM1304" s="57"/>
      <c r="AN1304" s="57"/>
      <c r="AO1304" s="57"/>
      <c r="AP1304" s="57"/>
      <c r="AQ1304" s="57"/>
      <c r="AR1304" s="57"/>
      <c r="AS1304" s="57"/>
      <c r="AT1304" s="57"/>
      <c r="AU1304" s="57"/>
      <c r="AV1304" s="57"/>
      <c r="AW1304" s="57"/>
      <c r="AX1304" s="57"/>
      <c r="AY1304" s="57"/>
      <c r="AZ1304" s="57"/>
      <c r="BA1304" s="57"/>
      <c r="BB1304" s="57"/>
      <c r="BC1304" s="57"/>
      <c r="BD1304" s="57"/>
      <c r="BE1304" s="57"/>
      <c r="BF1304" s="57"/>
      <c r="BG1304" s="57"/>
      <c r="BH1304" s="57"/>
      <c r="BI1304" s="57"/>
      <c r="BJ1304" s="57"/>
      <c r="BK1304" s="57"/>
      <c r="BL1304" s="57"/>
      <c r="BM1304" s="57"/>
      <c r="BN1304" s="57"/>
      <c r="BO1304" s="57"/>
      <c r="BP1304" s="57"/>
      <c r="BQ1304" s="57"/>
      <c r="BR1304" s="57"/>
      <c r="BS1304" s="57"/>
      <c r="BT1304" s="57"/>
      <c r="BU1304" s="57"/>
      <c r="BV1304" s="57"/>
      <c r="BW1304" s="57"/>
      <c r="BX1304" s="57"/>
      <c r="BY1304" s="57"/>
      <c r="BZ1304" s="57"/>
      <c r="CA1304" s="57"/>
      <c r="CB1304" s="57"/>
      <c r="CC1304" s="57"/>
      <c r="CD1304" s="57"/>
      <c r="CE1304" s="57"/>
      <c r="CF1304" s="57"/>
      <c r="CG1304" s="57"/>
      <c r="CH1304" s="57"/>
      <c r="CI1304" s="57"/>
      <c r="CJ1304" s="57"/>
      <c r="CK1304" s="57"/>
      <c r="CL1304" s="57"/>
      <c r="CM1304" s="57"/>
      <c r="CN1304" s="57"/>
      <c r="CO1304" s="57"/>
      <c r="CP1304" s="57"/>
      <c r="CQ1304" s="57"/>
      <c r="CR1304" s="57"/>
      <c r="CS1304" s="57"/>
      <c r="CT1304" s="57"/>
      <c r="CU1304" s="57"/>
      <c r="CV1304" s="57"/>
      <c r="CW1304" s="57"/>
      <c r="CX1304" s="57"/>
      <c r="CY1304" s="57"/>
      <c r="CZ1304" s="57"/>
      <c r="DA1304" s="57"/>
      <c r="DB1304" s="57"/>
      <c r="DC1304" s="57"/>
      <c r="DD1304" s="57"/>
      <c r="DE1304" s="57"/>
      <c r="DF1304" s="57"/>
      <c r="DG1304" s="57"/>
      <c r="DH1304" s="57"/>
      <c r="DI1304" s="57"/>
      <c r="DJ1304" s="57"/>
      <c r="DK1304" s="57"/>
      <c r="DL1304" s="57"/>
      <c r="DM1304" s="57"/>
      <c r="DN1304" s="57"/>
      <c r="DO1304" s="57"/>
      <c r="DP1304" s="57"/>
      <c r="DQ1304" s="57"/>
      <c r="DR1304" s="57"/>
      <c r="DS1304" s="57"/>
      <c r="DT1304" s="57"/>
      <c r="DU1304" s="57"/>
      <c r="DV1304" s="57"/>
      <c r="DW1304" s="57"/>
      <c r="DX1304" s="57"/>
      <c r="DY1304" s="57"/>
      <c r="DZ1304" s="57"/>
      <c r="EA1304" s="57"/>
      <c r="EB1304" s="57"/>
      <c r="EC1304" s="57"/>
      <c r="ED1304" s="57"/>
      <c r="EE1304" s="57"/>
      <c r="EF1304" s="57"/>
      <c r="EG1304" s="57"/>
      <c r="EH1304" s="57"/>
      <c r="EI1304" s="57"/>
      <c r="EJ1304" s="57"/>
      <c r="EK1304" s="57"/>
      <c r="EL1304" s="57"/>
      <c r="EM1304" s="57"/>
      <c r="EN1304" s="57"/>
      <c r="EO1304" s="57"/>
      <c r="EP1304" s="57"/>
      <c r="EQ1304" s="57"/>
      <c r="ER1304" s="57"/>
      <c r="ES1304" s="57"/>
      <c r="ET1304" s="57"/>
      <c r="EU1304" s="57"/>
      <c r="EV1304" s="57"/>
      <c r="EW1304" s="57"/>
      <c r="EX1304" s="57"/>
      <c r="EY1304" s="57"/>
      <c r="EZ1304" s="57"/>
      <c r="FA1304" s="57"/>
      <c r="FB1304" s="57"/>
      <c r="FC1304" s="57"/>
      <c r="FD1304" s="57"/>
      <c r="FE1304" s="57"/>
      <c r="FF1304" s="57"/>
      <c r="FG1304" s="92"/>
      <c r="FH1304" s="92"/>
      <c r="FI1304" s="92"/>
      <c r="FJ1304" s="92"/>
      <c r="FK1304" s="92"/>
      <c r="FL1304" s="92"/>
      <c r="FM1304" s="92"/>
      <c r="FN1304" s="92"/>
      <c r="FO1304" s="92"/>
    </row>
    <row r="1305" s="58" customFormat="1" ht="15" spans="1:171">
      <c r="A1305" s="85">
        <v>2240505</v>
      </c>
      <c r="B1305" s="106" t="s">
        <v>1093</v>
      </c>
      <c r="C1305" s="87">
        <v>0</v>
      </c>
      <c r="D1305" s="87">
        <v>0</v>
      </c>
      <c r="E1305" s="88"/>
      <c r="F1305" s="57"/>
      <c r="G1305" s="57"/>
      <c r="H1305" s="57"/>
      <c r="I1305" s="57"/>
      <c r="J1305" s="57"/>
      <c r="K1305" s="57"/>
      <c r="L1305" s="57"/>
      <c r="M1305" s="57"/>
      <c r="N1305" s="57"/>
      <c r="O1305" s="57"/>
      <c r="P1305" s="57"/>
      <c r="Q1305" s="57"/>
      <c r="R1305" s="57"/>
      <c r="S1305" s="57"/>
      <c r="T1305" s="57"/>
      <c r="U1305" s="57"/>
      <c r="V1305" s="57"/>
      <c r="W1305" s="57"/>
      <c r="X1305" s="57"/>
      <c r="Y1305" s="57"/>
      <c r="Z1305" s="57"/>
      <c r="AA1305" s="57"/>
      <c r="AB1305" s="57"/>
      <c r="AC1305" s="57"/>
      <c r="AD1305" s="57"/>
      <c r="AE1305" s="57"/>
      <c r="AF1305" s="57"/>
      <c r="AG1305" s="57"/>
      <c r="AH1305" s="57"/>
      <c r="AI1305" s="57"/>
      <c r="AJ1305" s="57"/>
      <c r="AK1305" s="57"/>
      <c r="AL1305" s="57"/>
      <c r="AM1305" s="57"/>
      <c r="AN1305" s="57"/>
      <c r="AO1305" s="57"/>
      <c r="AP1305" s="57"/>
      <c r="AQ1305" s="57"/>
      <c r="AR1305" s="57"/>
      <c r="AS1305" s="57"/>
      <c r="AT1305" s="57"/>
      <c r="AU1305" s="57"/>
      <c r="AV1305" s="57"/>
      <c r="AW1305" s="57"/>
      <c r="AX1305" s="57"/>
      <c r="AY1305" s="57"/>
      <c r="AZ1305" s="57"/>
      <c r="BA1305" s="57"/>
      <c r="BB1305" s="57"/>
      <c r="BC1305" s="57"/>
      <c r="BD1305" s="57"/>
      <c r="BE1305" s="57"/>
      <c r="BF1305" s="57"/>
      <c r="BG1305" s="57"/>
      <c r="BH1305" s="57"/>
      <c r="BI1305" s="57"/>
      <c r="BJ1305" s="57"/>
      <c r="BK1305" s="57"/>
      <c r="BL1305" s="57"/>
      <c r="BM1305" s="57"/>
      <c r="BN1305" s="57"/>
      <c r="BO1305" s="57"/>
      <c r="BP1305" s="57"/>
      <c r="BQ1305" s="57"/>
      <c r="BR1305" s="57"/>
      <c r="BS1305" s="57"/>
      <c r="BT1305" s="57"/>
      <c r="BU1305" s="57"/>
      <c r="BV1305" s="57"/>
      <c r="BW1305" s="57"/>
      <c r="BX1305" s="57"/>
      <c r="BY1305" s="57"/>
      <c r="BZ1305" s="57"/>
      <c r="CA1305" s="57"/>
      <c r="CB1305" s="57"/>
      <c r="CC1305" s="57"/>
      <c r="CD1305" s="57"/>
      <c r="CE1305" s="57"/>
      <c r="CF1305" s="57"/>
      <c r="CG1305" s="57"/>
      <c r="CH1305" s="57"/>
      <c r="CI1305" s="57"/>
      <c r="CJ1305" s="57"/>
      <c r="CK1305" s="57"/>
      <c r="CL1305" s="57"/>
      <c r="CM1305" s="57"/>
      <c r="CN1305" s="57"/>
      <c r="CO1305" s="57"/>
      <c r="CP1305" s="57"/>
      <c r="CQ1305" s="57"/>
      <c r="CR1305" s="57"/>
      <c r="CS1305" s="57"/>
      <c r="CT1305" s="57"/>
      <c r="CU1305" s="57"/>
      <c r="CV1305" s="57"/>
      <c r="CW1305" s="57"/>
      <c r="CX1305" s="57"/>
      <c r="CY1305" s="57"/>
      <c r="CZ1305" s="57"/>
      <c r="DA1305" s="57"/>
      <c r="DB1305" s="57"/>
      <c r="DC1305" s="57"/>
      <c r="DD1305" s="57"/>
      <c r="DE1305" s="57"/>
      <c r="DF1305" s="57"/>
      <c r="DG1305" s="57"/>
      <c r="DH1305" s="57"/>
      <c r="DI1305" s="57"/>
      <c r="DJ1305" s="57"/>
      <c r="DK1305" s="57"/>
      <c r="DL1305" s="57"/>
      <c r="DM1305" s="57"/>
      <c r="DN1305" s="57"/>
      <c r="DO1305" s="57"/>
      <c r="DP1305" s="57"/>
      <c r="DQ1305" s="57"/>
      <c r="DR1305" s="57"/>
      <c r="DS1305" s="57"/>
      <c r="DT1305" s="57"/>
      <c r="DU1305" s="57"/>
      <c r="DV1305" s="57"/>
      <c r="DW1305" s="57"/>
      <c r="DX1305" s="57"/>
      <c r="DY1305" s="57"/>
      <c r="DZ1305" s="57"/>
      <c r="EA1305" s="57"/>
      <c r="EB1305" s="57"/>
      <c r="EC1305" s="57"/>
      <c r="ED1305" s="57"/>
      <c r="EE1305" s="57"/>
      <c r="EF1305" s="57"/>
      <c r="EG1305" s="57"/>
      <c r="EH1305" s="57"/>
      <c r="EI1305" s="57"/>
      <c r="EJ1305" s="57"/>
      <c r="EK1305" s="57"/>
      <c r="EL1305" s="57"/>
      <c r="EM1305" s="57"/>
      <c r="EN1305" s="57"/>
      <c r="EO1305" s="57"/>
      <c r="EP1305" s="57"/>
      <c r="EQ1305" s="57"/>
      <c r="ER1305" s="57"/>
      <c r="ES1305" s="57"/>
      <c r="ET1305" s="57"/>
      <c r="EU1305" s="57"/>
      <c r="EV1305" s="57"/>
      <c r="EW1305" s="57"/>
      <c r="EX1305" s="57"/>
      <c r="EY1305" s="57"/>
      <c r="EZ1305" s="57"/>
      <c r="FA1305" s="57"/>
      <c r="FB1305" s="57"/>
      <c r="FC1305" s="57"/>
      <c r="FD1305" s="57"/>
      <c r="FE1305" s="57"/>
      <c r="FF1305" s="57"/>
      <c r="FG1305" s="92"/>
      <c r="FH1305" s="92"/>
      <c r="FI1305" s="92"/>
      <c r="FJ1305" s="92"/>
      <c r="FK1305" s="92"/>
      <c r="FL1305" s="92"/>
      <c r="FM1305" s="92"/>
      <c r="FN1305" s="92"/>
      <c r="FO1305" s="92"/>
    </row>
    <row r="1306" s="58" customFormat="1" ht="15" spans="1:171">
      <c r="A1306" s="85">
        <v>2240506</v>
      </c>
      <c r="B1306" s="106" t="s">
        <v>1094</v>
      </c>
      <c r="C1306" s="87">
        <v>0</v>
      </c>
      <c r="D1306" s="87">
        <v>0</v>
      </c>
      <c r="E1306" s="88"/>
      <c r="F1306" s="57"/>
      <c r="G1306" s="57"/>
      <c r="H1306" s="57"/>
      <c r="I1306" s="57"/>
      <c r="J1306" s="57"/>
      <c r="K1306" s="57"/>
      <c r="L1306" s="57"/>
      <c r="M1306" s="57"/>
      <c r="N1306" s="57"/>
      <c r="O1306" s="57"/>
      <c r="P1306" s="57"/>
      <c r="Q1306" s="57"/>
      <c r="R1306" s="57"/>
      <c r="S1306" s="57"/>
      <c r="T1306" s="57"/>
      <c r="U1306" s="57"/>
      <c r="V1306" s="57"/>
      <c r="W1306" s="57"/>
      <c r="X1306" s="57"/>
      <c r="Y1306" s="57"/>
      <c r="Z1306" s="57"/>
      <c r="AA1306" s="57"/>
      <c r="AB1306" s="57"/>
      <c r="AC1306" s="57"/>
      <c r="AD1306" s="57"/>
      <c r="AE1306" s="57"/>
      <c r="AF1306" s="57"/>
      <c r="AG1306" s="57"/>
      <c r="AH1306" s="57"/>
      <c r="AI1306" s="57"/>
      <c r="AJ1306" s="57"/>
      <c r="AK1306" s="57"/>
      <c r="AL1306" s="57"/>
      <c r="AM1306" s="57"/>
      <c r="AN1306" s="57"/>
      <c r="AO1306" s="57"/>
      <c r="AP1306" s="57"/>
      <c r="AQ1306" s="57"/>
      <c r="AR1306" s="57"/>
      <c r="AS1306" s="57"/>
      <c r="AT1306" s="57"/>
      <c r="AU1306" s="57"/>
      <c r="AV1306" s="57"/>
      <c r="AW1306" s="57"/>
      <c r="AX1306" s="57"/>
      <c r="AY1306" s="57"/>
      <c r="AZ1306" s="57"/>
      <c r="BA1306" s="57"/>
      <c r="BB1306" s="57"/>
      <c r="BC1306" s="57"/>
      <c r="BD1306" s="57"/>
      <c r="BE1306" s="57"/>
      <c r="BF1306" s="57"/>
      <c r="BG1306" s="57"/>
      <c r="BH1306" s="57"/>
      <c r="BI1306" s="57"/>
      <c r="BJ1306" s="57"/>
      <c r="BK1306" s="57"/>
      <c r="BL1306" s="57"/>
      <c r="BM1306" s="57"/>
      <c r="BN1306" s="57"/>
      <c r="BO1306" s="57"/>
      <c r="BP1306" s="57"/>
      <c r="BQ1306" s="57"/>
      <c r="BR1306" s="57"/>
      <c r="BS1306" s="57"/>
      <c r="BT1306" s="57"/>
      <c r="BU1306" s="57"/>
      <c r="BV1306" s="57"/>
      <c r="BW1306" s="57"/>
      <c r="BX1306" s="57"/>
      <c r="BY1306" s="57"/>
      <c r="BZ1306" s="57"/>
      <c r="CA1306" s="57"/>
      <c r="CB1306" s="57"/>
      <c r="CC1306" s="57"/>
      <c r="CD1306" s="57"/>
      <c r="CE1306" s="57"/>
      <c r="CF1306" s="57"/>
      <c r="CG1306" s="57"/>
      <c r="CH1306" s="57"/>
      <c r="CI1306" s="57"/>
      <c r="CJ1306" s="57"/>
      <c r="CK1306" s="57"/>
      <c r="CL1306" s="57"/>
      <c r="CM1306" s="57"/>
      <c r="CN1306" s="57"/>
      <c r="CO1306" s="57"/>
      <c r="CP1306" s="57"/>
      <c r="CQ1306" s="57"/>
      <c r="CR1306" s="57"/>
      <c r="CS1306" s="57"/>
      <c r="CT1306" s="57"/>
      <c r="CU1306" s="57"/>
      <c r="CV1306" s="57"/>
      <c r="CW1306" s="57"/>
      <c r="CX1306" s="57"/>
      <c r="CY1306" s="57"/>
      <c r="CZ1306" s="57"/>
      <c r="DA1306" s="57"/>
      <c r="DB1306" s="57"/>
      <c r="DC1306" s="57"/>
      <c r="DD1306" s="57"/>
      <c r="DE1306" s="57"/>
      <c r="DF1306" s="57"/>
      <c r="DG1306" s="57"/>
      <c r="DH1306" s="57"/>
      <c r="DI1306" s="57"/>
      <c r="DJ1306" s="57"/>
      <c r="DK1306" s="57"/>
      <c r="DL1306" s="57"/>
      <c r="DM1306" s="57"/>
      <c r="DN1306" s="57"/>
      <c r="DO1306" s="57"/>
      <c r="DP1306" s="57"/>
      <c r="DQ1306" s="57"/>
      <c r="DR1306" s="57"/>
      <c r="DS1306" s="57"/>
      <c r="DT1306" s="57"/>
      <c r="DU1306" s="57"/>
      <c r="DV1306" s="57"/>
      <c r="DW1306" s="57"/>
      <c r="DX1306" s="57"/>
      <c r="DY1306" s="57"/>
      <c r="DZ1306" s="57"/>
      <c r="EA1306" s="57"/>
      <c r="EB1306" s="57"/>
      <c r="EC1306" s="57"/>
      <c r="ED1306" s="57"/>
      <c r="EE1306" s="57"/>
      <c r="EF1306" s="57"/>
      <c r="EG1306" s="57"/>
      <c r="EH1306" s="57"/>
      <c r="EI1306" s="57"/>
      <c r="EJ1306" s="57"/>
      <c r="EK1306" s="57"/>
      <c r="EL1306" s="57"/>
      <c r="EM1306" s="57"/>
      <c r="EN1306" s="57"/>
      <c r="EO1306" s="57"/>
      <c r="EP1306" s="57"/>
      <c r="EQ1306" s="57"/>
      <c r="ER1306" s="57"/>
      <c r="ES1306" s="57"/>
      <c r="ET1306" s="57"/>
      <c r="EU1306" s="57"/>
      <c r="EV1306" s="57"/>
      <c r="EW1306" s="57"/>
      <c r="EX1306" s="57"/>
      <c r="EY1306" s="57"/>
      <c r="EZ1306" s="57"/>
      <c r="FA1306" s="57"/>
      <c r="FB1306" s="57"/>
      <c r="FC1306" s="57"/>
      <c r="FD1306" s="57"/>
      <c r="FE1306" s="57"/>
      <c r="FF1306" s="57"/>
      <c r="FG1306" s="92"/>
      <c r="FH1306" s="92"/>
      <c r="FI1306" s="92"/>
      <c r="FJ1306" s="92"/>
      <c r="FK1306" s="92"/>
      <c r="FL1306" s="92"/>
      <c r="FM1306" s="92"/>
      <c r="FN1306" s="92"/>
      <c r="FO1306" s="92"/>
    </row>
    <row r="1307" s="58" customFormat="1" ht="15" spans="1:171">
      <c r="A1307" s="85">
        <v>2240507</v>
      </c>
      <c r="B1307" s="106" t="s">
        <v>1095</v>
      </c>
      <c r="C1307" s="87">
        <v>0</v>
      </c>
      <c r="D1307" s="87">
        <v>0</v>
      </c>
      <c r="E1307" s="88"/>
      <c r="F1307" s="57"/>
      <c r="G1307" s="57"/>
      <c r="H1307" s="57"/>
      <c r="I1307" s="57"/>
      <c r="J1307" s="57"/>
      <c r="K1307" s="57"/>
      <c r="L1307" s="57"/>
      <c r="M1307" s="57"/>
      <c r="N1307" s="57"/>
      <c r="O1307" s="57"/>
      <c r="P1307" s="57"/>
      <c r="Q1307" s="57"/>
      <c r="R1307" s="57"/>
      <c r="S1307" s="57"/>
      <c r="T1307" s="57"/>
      <c r="U1307" s="57"/>
      <c r="V1307" s="57"/>
      <c r="W1307" s="57"/>
      <c r="X1307" s="57"/>
      <c r="Y1307" s="57"/>
      <c r="Z1307" s="57"/>
      <c r="AA1307" s="57"/>
      <c r="AB1307" s="57"/>
      <c r="AC1307" s="57"/>
      <c r="AD1307" s="57"/>
      <c r="AE1307" s="57"/>
      <c r="AF1307" s="57"/>
      <c r="AG1307" s="57"/>
      <c r="AH1307" s="57"/>
      <c r="AI1307" s="57"/>
      <c r="AJ1307" s="57"/>
      <c r="AK1307" s="57"/>
      <c r="AL1307" s="57"/>
      <c r="AM1307" s="57"/>
      <c r="AN1307" s="57"/>
      <c r="AO1307" s="57"/>
      <c r="AP1307" s="57"/>
      <c r="AQ1307" s="57"/>
      <c r="AR1307" s="57"/>
      <c r="AS1307" s="57"/>
      <c r="AT1307" s="57"/>
      <c r="AU1307" s="57"/>
      <c r="AV1307" s="57"/>
      <c r="AW1307" s="57"/>
      <c r="AX1307" s="57"/>
      <c r="AY1307" s="57"/>
      <c r="AZ1307" s="57"/>
      <c r="BA1307" s="57"/>
      <c r="BB1307" s="57"/>
      <c r="BC1307" s="57"/>
      <c r="BD1307" s="57"/>
      <c r="BE1307" s="57"/>
      <c r="BF1307" s="57"/>
      <c r="BG1307" s="57"/>
      <c r="BH1307" s="57"/>
      <c r="BI1307" s="57"/>
      <c r="BJ1307" s="57"/>
      <c r="BK1307" s="57"/>
      <c r="BL1307" s="57"/>
      <c r="BM1307" s="57"/>
      <c r="BN1307" s="57"/>
      <c r="BO1307" s="57"/>
      <c r="BP1307" s="57"/>
      <c r="BQ1307" s="57"/>
      <c r="BR1307" s="57"/>
      <c r="BS1307" s="57"/>
      <c r="BT1307" s="57"/>
      <c r="BU1307" s="57"/>
      <c r="BV1307" s="57"/>
      <c r="BW1307" s="57"/>
      <c r="BX1307" s="57"/>
      <c r="BY1307" s="57"/>
      <c r="BZ1307" s="57"/>
      <c r="CA1307" s="57"/>
      <c r="CB1307" s="57"/>
      <c r="CC1307" s="57"/>
      <c r="CD1307" s="57"/>
      <c r="CE1307" s="57"/>
      <c r="CF1307" s="57"/>
      <c r="CG1307" s="57"/>
      <c r="CH1307" s="57"/>
      <c r="CI1307" s="57"/>
      <c r="CJ1307" s="57"/>
      <c r="CK1307" s="57"/>
      <c r="CL1307" s="57"/>
      <c r="CM1307" s="57"/>
      <c r="CN1307" s="57"/>
      <c r="CO1307" s="57"/>
      <c r="CP1307" s="57"/>
      <c r="CQ1307" s="57"/>
      <c r="CR1307" s="57"/>
      <c r="CS1307" s="57"/>
      <c r="CT1307" s="57"/>
      <c r="CU1307" s="57"/>
      <c r="CV1307" s="57"/>
      <c r="CW1307" s="57"/>
      <c r="CX1307" s="57"/>
      <c r="CY1307" s="57"/>
      <c r="CZ1307" s="57"/>
      <c r="DA1307" s="57"/>
      <c r="DB1307" s="57"/>
      <c r="DC1307" s="57"/>
      <c r="DD1307" s="57"/>
      <c r="DE1307" s="57"/>
      <c r="DF1307" s="57"/>
      <c r="DG1307" s="57"/>
      <c r="DH1307" s="57"/>
      <c r="DI1307" s="57"/>
      <c r="DJ1307" s="57"/>
      <c r="DK1307" s="57"/>
      <c r="DL1307" s="57"/>
      <c r="DM1307" s="57"/>
      <c r="DN1307" s="57"/>
      <c r="DO1307" s="57"/>
      <c r="DP1307" s="57"/>
      <c r="DQ1307" s="57"/>
      <c r="DR1307" s="57"/>
      <c r="DS1307" s="57"/>
      <c r="DT1307" s="57"/>
      <c r="DU1307" s="57"/>
      <c r="DV1307" s="57"/>
      <c r="DW1307" s="57"/>
      <c r="DX1307" s="57"/>
      <c r="DY1307" s="57"/>
      <c r="DZ1307" s="57"/>
      <c r="EA1307" s="57"/>
      <c r="EB1307" s="57"/>
      <c r="EC1307" s="57"/>
      <c r="ED1307" s="57"/>
      <c r="EE1307" s="57"/>
      <c r="EF1307" s="57"/>
      <c r="EG1307" s="57"/>
      <c r="EH1307" s="57"/>
      <c r="EI1307" s="57"/>
      <c r="EJ1307" s="57"/>
      <c r="EK1307" s="57"/>
      <c r="EL1307" s="57"/>
      <c r="EM1307" s="57"/>
      <c r="EN1307" s="57"/>
      <c r="EO1307" s="57"/>
      <c r="EP1307" s="57"/>
      <c r="EQ1307" s="57"/>
      <c r="ER1307" s="57"/>
      <c r="ES1307" s="57"/>
      <c r="ET1307" s="57"/>
      <c r="EU1307" s="57"/>
      <c r="EV1307" s="57"/>
      <c r="EW1307" s="57"/>
      <c r="EX1307" s="57"/>
      <c r="EY1307" s="57"/>
      <c r="EZ1307" s="57"/>
      <c r="FA1307" s="57"/>
      <c r="FB1307" s="57"/>
      <c r="FC1307" s="57"/>
      <c r="FD1307" s="57"/>
      <c r="FE1307" s="57"/>
      <c r="FF1307" s="57"/>
      <c r="FG1307" s="92"/>
      <c r="FH1307" s="92"/>
      <c r="FI1307" s="92"/>
      <c r="FJ1307" s="92"/>
      <c r="FK1307" s="92"/>
      <c r="FL1307" s="92"/>
      <c r="FM1307" s="92"/>
      <c r="FN1307" s="92"/>
      <c r="FO1307" s="92"/>
    </row>
    <row r="1308" s="58" customFormat="1" ht="15" spans="1:171">
      <c r="A1308" s="85">
        <v>2240508</v>
      </c>
      <c r="B1308" s="106" t="s">
        <v>1096</v>
      </c>
      <c r="C1308" s="87">
        <v>0</v>
      </c>
      <c r="D1308" s="87">
        <v>0</v>
      </c>
      <c r="E1308" s="88"/>
      <c r="F1308" s="57"/>
      <c r="G1308" s="57"/>
      <c r="H1308" s="57"/>
      <c r="I1308" s="57"/>
      <c r="J1308" s="57"/>
      <c r="K1308" s="57"/>
      <c r="L1308" s="57"/>
      <c r="M1308" s="57"/>
      <c r="N1308" s="57"/>
      <c r="O1308" s="57"/>
      <c r="P1308" s="57"/>
      <c r="Q1308" s="57"/>
      <c r="R1308" s="57"/>
      <c r="S1308" s="57"/>
      <c r="T1308" s="57"/>
      <c r="U1308" s="57"/>
      <c r="V1308" s="57"/>
      <c r="W1308" s="57"/>
      <c r="X1308" s="57"/>
      <c r="Y1308" s="57"/>
      <c r="Z1308" s="57"/>
      <c r="AA1308" s="57"/>
      <c r="AB1308" s="57"/>
      <c r="AC1308" s="57"/>
      <c r="AD1308" s="57"/>
      <c r="AE1308" s="57"/>
      <c r="AF1308" s="57"/>
      <c r="AG1308" s="57"/>
      <c r="AH1308" s="57"/>
      <c r="AI1308" s="57"/>
      <c r="AJ1308" s="57"/>
      <c r="AK1308" s="57"/>
      <c r="AL1308" s="57"/>
      <c r="AM1308" s="57"/>
      <c r="AN1308" s="57"/>
      <c r="AO1308" s="57"/>
      <c r="AP1308" s="57"/>
      <c r="AQ1308" s="57"/>
      <c r="AR1308" s="57"/>
      <c r="AS1308" s="57"/>
      <c r="AT1308" s="57"/>
      <c r="AU1308" s="57"/>
      <c r="AV1308" s="57"/>
      <c r="AW1308" s="57"/>
      <c r="AX1308" s="57"/>
      <c r="AY1308" s="57"/>
      <c r="AZ1308" s="57"/>
      <c r="BA1308" s="57"/>
      <c r="BB1308" s="57"/>
      <c r="BC1308" s="57"/>
      <c r="BD1308" s="57"/>
      <c r="BE1308" s="57"/>
      <c r="BF1308" s="57"/>
      <c r="BG1308" s="57"/>
      <c r="BH1308" s="57"/>
      <c r="BI1308" s="57"/>
      <c r="BJ1308" s="57"/>
      <c r="BK1308" s="57"/>
      <c r="BL1308" s="57"/>
      <c r="BM1308" s="57"/>
      <c r="BN1308" s="57"/>
      <c r="BO1308" s="57"/>
      <c r="BP1308" s="57"/>
      <c r="BQ1308" s="57"/>
      <c r="BR1308" s="57"/>
      <c r="BS1308" s="57"/>
      <c r="BT1308" s="57"/>
      <c r="BU1308" s="57"/>
      <c r="BV1308" s="57"/>
      <c r="BW1308" s="57"/>
      <c r="BX1308" s="57"/>
      <c r="BY1308" s="57"/>
      <c r="BZ1308" s="57"/>
      <c r="CA1308" s="57"/>
      <c r="CB1308" s="57"/>
      <c r="CC1308" s="57"/>
      <c r="CD1308" s="57"/>
      <c r="CE1308" s="57"/>
      <c r="CF1308" s="57"/>
      <c r="CG1308" s="57"/>
      <c r="CH1308" s="57"/>
      <c r="CI1308" s="57"/>
      <c r="CJ1308" s="57"/>
      <c r="CK1308" s="57"/>
      <c r="CL1308" s="57"/>
      <c r="CM1308" s="57"/>
      <c r="CN1308" s="57"/>
      <c r="CO1308" s="57"/>
      <c r="CP1308" s="57"/>
      <c r="CQ1308" s="57"/>
      <c r="CR1308" s="57"/>
      <c r="CS1308" s="57"/>
      <c r="CT1308" s="57"/>
      <c r="CU1308" s="57"/>
      <c r="CV1308" s="57"/>
      <c r="CW1308" s="57"/>
      <c r="CX1308" s="57"/>
      <c r="CY1308" s="57"/>
      <c r="CZ1308" s="57"/>
      <c r="DA1308" s="57"/>
      <c r="DB1308" s="57"/>
      <c r="DC1308" s="57"/>
      <c r="DD1308" s="57"/>
      <c r="DE1308" s="57"/>
      <c r="DF1308" s="57"/>
      <c r="DG1308" s="57"/>
      <c r="DH1308" s="57"/>
      <c r="DI1308" s="57"/>
      <c r="DJ1308" s="57"/>
      <c r="DK1308" s="57"/>
      <c r="DL1308" s="57"/>
      <c r="DM1308" s="57"/>
      <c r="DN1308" s="57"/>
      <c r="DO1308" s="57"/>
      <c r="DP1308" s="57"/>
      <c r="DQ1308" s="57"/>
      <c r="DR1308" s="57"/>
      <c r="DS1308" s="57"/>
      <c r="DT1308" s="57"/>
      <c r="DU1308" s="57"/>
      <c r="DV1308" s="57"/>
      <c r="DW1308" s="57"/>
      <c r="DX1308" s="57"/>
      <c r="DY1308" s="57"/>
      <c r="DZ1308" s="57"/>
      <c r="EA1308" s="57"/>
      <c r="EB1308" s="57"/>
      <c r="EC1308" s="57"/>
      <c r="ED1308" s="57"/>
      <c r="EE1308" s="57"/>
      <c r="EF1308" s="57"/>
      <c r="EG1308" s="57"/>
      <c r="EH1308" s="57"/>
      <c r="EI1308" s="57"/>
      <c r="EJ1308" s="57"/>
      <c r="EK1308" s="57"/>
      <c r="EL1308" s="57"/>
      <c r="EM1308" s="57"/>
      <c r="EN1308" s="57"/>
      <c r="EO1308" s="57"/>
      <c r="EP1308" s="57"/>
      <c r="EQ1308" s="57"/>
      <c r="ER1308" s="57"/>
      <c r="ES1308" s="57"/>
      <c r="ET1308" s="57"/>
      <c r="EU1308" s="57"/>
      <c r="EV1308" s="57"/>
      <c r="EW1308" s="57"/>
      <c r="EX1308" s="57"/>
      <c r="EY1308" s="57"/>
      <c r="EZ1308" s="57"/>
      <c r="FA1308" s="57"/>
      <c r="FB1308" s="57"/>
      <c r="FC1308" s="57"/>
      <c r="FD1308" s="57"/>
      <c r="FE1308" s="57"/>
      <c r="FF1308" s="57"/>
      <c r="FG1308" s="92"/>
      <c r="FH1308" s="92"/>
      <c r="FI1308" s="92"/>
      <c r="FJ1308" s="92"/>
      <c r="FK1308" s="92"/>
      <c r="FL1308" s="92"/>
      <c r="FM1308" s="92"/>
      <c r="FN1308" s="92"/>
      <c r="FO1308" s="92"/>
    </row>
    <row r="1309" s="58" customFormat="1" ht="15" spans="1:171">
      <c r="A1309" s="85">
        <v>2240509</v>
      </c>
      <c r="B1309" s="106" t="s">
        <v>1097</v>
      </c>
      <c r="C1309" s="87">
        <v>0</v>
      </c>
      <c r="D1309" s="87">
        <v>0</v>
      </c>
      <c r="E1309" s="88"/>
      <c r="F1309" s="57"/>
      <c r="G1309" s="57"/>
      <c r="H1309" s="57"/>
      <c r="I1309" s="57"/>
      <c r="J1309" s="57"/>
      <c r="K1309" s="57"/>
      <c r="L1309" s="57"/>
      <c r="M1309" s="57"/>
      <c r="N1309" s="57"/>
      <c r="O1309" s="57"/>
      <c r="P1309" s="57"/>
      <c r="Q1309" s="57"/>
      <c r="R1309" s="57"/>
      <c r="S1309" s="57"/>
      <c r="T1309" s="57"/>
      <c r="U1309" s="57"/>
      <c r="V1309" s="57"/>
      <c r="W1309" s="57"/>
      <c r="X1309" s="57"/>
      <c r="Y1309" s="57"/>
      <c r="Z1309" s="57"/>
      <c r="AA1309" s="57"/>
      <c r="AB1309" s="57"/>
      <c r="AC1309" s="57"/>
      <c r="AD1309" s="57"/>
      <c r="AE1309" s="57"/>
      <c r="AF1309" s="57"/>
      <c r="AG1309" s="57"/>
      <c r="AH1309" s="57"/>
      <c r="AI1309" s="57"/>
      <c r="AJ1309" s="57"/>
      <c r="AK1309" s="57"/>
      <c r="AL1309" s="57"/>
      <c r="AM1309" s="57"/>
      <c r="AN1309" s="57"/>
      <c r="AO1309" s="57"/>
      <c r="AP1309" s="57"/>
      <c r="AQ1309" s="57"/>
      <c r="AR1309" s="57"/>
      <c r="AS1309" s="57"/>
      <c r="AT1309" s="57"/>
      <c r="AU1309" s="57"/>
      <c r="AV1309" s="57"/>
      <c r="AW1309" s="57"/>
      <c r="AX1309" s="57"/>
      <c r="AY1309" s="57"/>
      <c r="AZ1309" s="57"/>
      <c r="BA1309" s="57"/>
      <c r="BB1309" s="57"/>
      <c r="BC1309" s="57"/>
      <c r="BD1309" s="57"/>
      <c r="BE1309" s="57"/>
      <c r="BF1309" s="57"/>
      <c r="BG1309" s="57"/>
      <c r="BH1309" s="57"/>
      <c r="BI1309" s="57"/>
      <c r="BJ1309" s="57"/>
      <c r="BK1309" s="57"/>
      <c r="BL1309" s="57"/>
      <c r="BM1309" s="57"/>
      <c r="BN1309" s="57"/>
      <c r="BO1309" s="57"/>
      <c r="BP1309" s="57"/>
      <c r="BQ1309" s="57"/>
      <c r="BR1309" s="57"/>
      <c r="BS1309" s="57"/>
      <c r="BT1309" s="57"/>
      <c r="BU1309" s="57"/>
      <c r="BV1309" s="57"/>
      <c r="BW1309" s="57"/>
      <c r="BX1309" s="57"/>
      <c r="BY1309" s="57"/>
      <c r="BZ1309" s="57"/>
      <c r="CA1309" s="57"/>
      <c r="CB1309" s="57"/>
      <c r="CC1309" s="57"/>
      <c r="CD1309" s="57"/>
      <c r="CE1309" s="57"/>
      <c r="CF1309" s="57"/>
      <c r="CG1309" s="57"/>
      <c r="CH1309" s="57"/>
      <c r="CI1309" s="57"/>
      <c r="CJ1309" s="57"/>
      <c r="CK1309" s="57"/>
      <c r="CL1309" s="57"/>
      <c r="CM1309" s="57"/>
      <c r="CN1309" s="57"/>
      <c r="CO1309" s="57"/>
      <c r="CP1309" s="57"/>
      <c r="CQ1309" s="57"/>
      <c r="CR1309" s="57"/>
      <c r="CS1309" s="57"/>
      <c r="CT1309" s="57"/>
      <c r="CU1309" s="57"/>
      <c r="CV1309" s="57"/>
      <c r="CW1309" s="57"/>
      <c r="CX1309" s="57"/>
      <c r="CY1309" s="57"/>
      <c r="CZ1309" s="57"/>
      <c r="DA1309" s="57"/>
      <c r="DB1309" s="57"/>
      <c r="DC1309" s="57"/>
      <c r="DD1309" s="57"/>
      <c r="DE1309" s="57"/>
      <c r="DF1309" s="57"/>
      <c r="DG1309" s="57"/>
      <c r="DH1309" s="57"/>
      <c r="DI1309" s="57"/>
      <c r="DJ1309" s="57"/>
      <c r="DK1309" s="57"/>
      <c r="DL1309" s="57"/>
      <c r="DM1309" s="57"/>
      <c r="DN1309" s="57"/>
      <c r="DO1309" s="57"/>
      <c r="DP1309" s="57"/>
      <c r="DQ1309" s="57"/>
      <c r="DR1309" s="57"/>
      <c r="DS1309" s="57"/>
      <c r="DT1309" s="57"/>
      <c r="DU1309" s="57"/>
      <c r="DV1309" s="57"/>
      <c r="DW1309" s="57"/>
      <c r="DX1309" s="57"/>
      <c r="DY1309" s="57"/>
      <c r="DZ1309" s="57"/>
      <c r="EA1309" s="57"/>
      <c r="EB1309" s="57"/>
      <c r="EC1309" s="57"/>
      <c r="ED1309" s="57"/>
      <c r="EE1309" s="57"/>
      <c r="EF1309" s="57"/>
      <c r="EG1309" s="57"/>
      <c r="EH1309" s="57"/>
      <c r="EI1309" s="57"/>
      <c r="EJ1309" s="57"/>
      <c r="EK1309" s="57"/>
      <c r="EL1309" s="57"/>
      <c r="EM1309" s="57"/>
      <c r="EN1309" s="57"/>
      <c r="EO1309" s="57"/>
      <c r="EP1309" s="57"/>
      <c r="EQ1309" s="57"/>
      <c r="ER1309" s="57"/>
      <c r="ES1309" s="57"/>
      <c r="ET1309" s="57"/>
      <c r="EU1309" s="57"/>
      <c r="EV1309" s="57"/>
      <c r="EW1309" s="57"/>
      <c r="EX1309" s="57"/>
      <c r="EY1309" s="57"/>
      <c r="EZ1309" s="57"/>
      <c r="FA1309" s="57"/>
      <c r="FB1309" s="57"/>
      <c r="FC1309" s="57"/>
      <c r="FD1309" s="57"/>
      <c r="FE1309" s="57"/>
      <c r="FF1309" s="57"/>
      <c r="FG1309" s="92"/>
      <c r="FH1309" s="92"/>
      <c r="FI1309" s="92"/>
      <c r="FJ1309" s="92"/>
      <c r="FK1309" s="92"/>
      <c r="FL1309" s="92"/>
      <c r="FM1309" s="92"/>
      <c r="FN1309" s="92"/>
      <c r="FO1309" s="92"/>
    </row>
    <row r="1310" s="58" customFormat="1" ht="15" spans="1:171">
      <c r="A1310" s="85">
        <v>2240510</v>
      </c>
      <c r="B1310" s="106" t="s">
        <v>1098</v>
      </c>
      <c r="C1310" s="87">
        <v>0</v>
      </c>
      <c r="D1310" s="87">
        <v>0</v>
      </c>
      <c r="E1310" s="88"/>
      <c r="F1310" s="57"/>
      <c r="G1310" s="57"/>
      <c r="H1310" s="57"/>
      <c r="I1310" s="57"/>
      <c r="J1310" s="57"/>
      <c r="K1310" s="57"/>
      <c r="L1310" s="57"/>
      <c r="M1310" s="57"/>
      <c r="N1310" s="57"/>
      <c r="O1310" s="57"/>
      <c r="P1310" s="57"/>
      <c r="Q1310" s="57"/>
      <c r="R1310" s="57"/>
      <c r="S1310" s="57"/>
      <c r="T1310" s="57"/>
      <c r="U1310" s="57"/>
      <c r="V1310" s="57"/>
      <c r="W1310" s="57"/>
      <c r="X1310" s="57"/>
      <c r="Y1310" s="57"/>
      <c r="Z1310" s="57"/>
      <c r="AA1310" s="57"/>
      <c r="AB1310" s="57"/>
      <c r="AC1310" s="57"/>
      <c r="AD1310" s="57"/>
      <c r="AE1310" s="57"/>
      <c r="AF1310" s="57"/>
      <c r="AG1310" s="57"/>
      <c r="AH1310" s="57"/>
      <c r="AI1310" s="57"/>
      <c r="AJ1310" s="57"/>
      <c r="AK1310" s="57"/>
      <c r="AL1310" s="57"/>
      <c r="AM1310" s="57"/>
      <c r="AN1310" s="57"/>
      <c r="AO1310" s="57"/>
      <c r="AP1310" s="57"/>
      <c r="AQ1310" s="57"/>
      <c r="AR1310" s="57"/>
      <c r="AS1310" s="57"/>
      <c r="AT1310" s="57"/>
      <c r="AU1310" s="57"/>
      <c r="AV1310" s="57"/>
      <c r="AW1310" s="57"/>
      <c r="AX1310" s="57"/>
      <c r="AY1310" s="57"/>
      <c r="AZ1310" s="57"/>
      <c r="BA1310" s="57"/>
      <c r="BB1310" s="57"/>
      <c r="BC1310" s="57"/>
      <c r="BD1310" s="57"/>
      <c r="BE1310" s="57"/>
      <c r="BF1310" s="57"/>
      <c r="BG1310" s="57"/>
      <c r="BH1310" s="57"/>
      <c r="BI1310" s="57"/>
      <c r="BJ1310" s="57"/>
      <c r="BK1310" s="57"/>
      <c r="BL1310" s="57"/>
      <c r="BM1310" s="57"/>
      <c r="BN1310" s="57"/>
      <c r="BO1310" s="57"/>
      <c r="BP1310" s="57"/>
      <c r="BQ1310" s="57"/>
      <c r="BR1310" s="57"/>
      <c r="BS1310" s="57"/>
      <c r="BT1310" s="57"/>
      <c r="BU1310" s="57"/>
      <c r="BV1310" s="57"/>
      <c r="BW1310" s="57"/>
      <c r="BX1310" s="57"/>
      <c r="BY1310" s="57"/>
      <c r="BZ1310" s="57"/>
      <c r="CA1310" s="57"/>
      <c r="CB1310" s="57"/>
      <c r="CC1310" s="57"/>
      <c r="CD1310" s="57"/>
      <c r="CE1310" s="57"/>
      <c r="CF1310" s="57"/>
      <c r="CG1310" s="57"/>
      <c r="CH1310" s="57"/>
      <c r="CI1310" s="57"/>
      <c r="CJ1310" s="57"/>
      <c r="CK1310" s="57"/>
      <c r="CL1310" s="57"/>
      <c r="CM1310" s="57"/>
      <c r="CN1310" s="57"/>
      <c r="CO1310" s="57"/>
      <c r="CP1310" s="57"/>
      <c r="CQ1310" s="57"/>
      <c r="CR1310" s="57"/>
      <c r="CS1310" s="57"/>
      <c r="CT1310" s="57"/>
      <c r="CU1310" s="57"/>
      <c r="CV1310" s="57"/>
      <c r="CW1310" s="57"/>
      <c r="CX1310" s="57"/>
      <c r="CY1310" s="57"/>
      <c r="CZ1310" s="57"/>
      <c r="DA1310" s="57"/>
      <c r="DB1310" s="57"/>
      <c r="DC1310" s="57"/>
      <c r="DD1310" s="57"/>
      <c r="DE1310" s="57"/>
      <c r="DF1310" s="57"/>
      <c r="DG1310" s="57"/>
      <c r="DH1310" s="57"/>
      <c r="DI1310" s="57"/>
      <c r="DJ1310" s="57"/>
      <c r="DK1310" s="57"/>
      <c r="DL1310" s="57"/>
      <c r="DM1310" s="57"/>
      <c r="DN1310" s="57"/>
      <c r="DO1310" s="57"/>
      <c r="DP1310" s="57"/>
      <c r="DQ1310" s="57"/>
      <c r="DR1310" s="57"/>
      <c r="DS1310" s="57"/>
      <c r="DT1310" s="57"/>
      <c r="DU1310" s="57"/>
      <c r="DV1310" s="57"/>
      <c r="DW1310" s="57"/>
      <c r="DX1310" s="57"/>
      <c r="DY1310" s="57"/>
      <c r="DZ1310" s="57"/>
      <c r="EA1310" s="57"/>
      <c r="EB1310" s="57"/>
      <c r="EC1310" s="57"/>
      <c r="ED1310" s="57"/>
      <c r="EE1310" s="57"/>
      <c r="EF1310" s="57"/>
      <c r="EG1310" s="57"/>
      <c r="EH1310" s="57"/>
      <c r="EI1310" s="57"/>
      <c r="EJ1310" s="57"/>
      <c r="EK1310" s="57"/>
      <c r="EL1310" s="57"/>
      <c r="EM1310" s="57"/>
      <c r="EN1310" s="57"/>
      <c r="EO1310" s="57"/>
      <c r="EP1310" s="57"/>
      <c r="EQ1310" s="57"/>
      <c r="ER1310" s="57"/>
      <c r="ES1310" s="57"/>
      <c r="ET1310" s="57"/>
      <c r="EU1310" s="57"/>
      <c r="EV1310" s="57"/>
      <c r="EW1310" s="57"/>
      <c r="EX1310" s="57"/>
      <c r="EY1310" s="57"/>
      <c r="EZ1310" s="57"/>
      <c r="FA1310" s="57"/>
      <c r="FB1310" s="57"/>
      <c r="FC1310" s="57"/>
      <c r="FD1310" s="57"/>
      <c r="FE1310" s="57"/>
      <c r="FF1310" s="57"/>
      <c r="FG1310" s="92"/>
      <c r="FH1310" s="92"/>
      <c r="FI1310" s="92"/>
      <c r="FJ1310" s="92"/>
      <c r="FK1310" s="92"/>
      <c r="FL1310" s="92"/>
      <c r="FM1310" s="92"/>
      <c r="FN1310" s="92"/>
      <c r="FO1310" s="92"/>
    </row>
    <row r="1311" s="58" customFormat="1" ht="15" spans="1:171">
      <c r="A1311" s="85">
        <v>2240550</v>
      </c>
      <c r="B1311" s="106" t="s">
        <v>1099</v>
      </c>
      <c r="C1311" s="87">
        <v>0</v>
      </c>
      <c r="D1311" s="87">
        <v>0</v>
      </c>
      <c r="E1311" s="88"/>
      <c r="F1311" s="57"/>
      <c r="G1311" s="57"/>
      <c r="H1311" s="57"/>
      <c r="I1311" s="57"/>
      <c r="J1311" s="57"/>
      <c r="K1311" s="57"/>
      <c r="L1311" s="57"/>
      <c r="M1311" s="57"/>
      <c r="N1311" s="57"/>
      <c r="O1311" s="57"/>
      <c r="P1311" s="57"/>
      <c r="Q1311" s="57"/>
      <c r="R1311" s="57"/>
      <c r="S1311" s="57"/>
      <c r="T1311" s="57"/>
      <c r="U1311" s="57"/>
      <c r="V1311" s="57"/>
      <c r="W1311" s="57"/>
      <c r="X1311" s="57"/>
      <c r="Y1311" s="57"/>
      <c r="Z1311" s="57"/>
      <c r="AA1311" s="57"/>
      <c r="AB1311" s="57"/>
      <c r="AC1311" s="57"/>
      <c r="AD1311" s="57"/>
      <c r="AE1311" s="57"/>
      <c r="AF1311" s="57"/>
      <c r="AG1311" s="57"/>
      <c r="AH1311" s="57"/>
      <c r="AI1311" s="57"/>
      <c r="AJ1311" s="57"/>
      <c r="AK1311" s="57"/>
      <c r="AL1311" s="57"/>
      <c r="AM1311" s="57"/>
      <c r="AN1311" s="57"/>
      <c r="AO1311" s="57"/>
      <c r="AP1311" s="57"/>
      <c r="AQ1311" s="57"/>
      <c r="AR1311" s="57"/>
      <c r="AS1311" s="57"/>
      <c r="AT1311" s="57"/>
      <c r="AU1311" s="57"/>
      <c r="AV1311" s="57"/>
      <c r="AW1311" s="57"/>
      <c r="AX1311" s="57"/>
      <c r="AY1311" s="57"/>
      <c r="AZ1311" s="57"/>
      <c r="BA1311" s="57"/>
      <c r="BB1311" s="57"/>
      <c r="BC1311" s="57"/>
      <c r="BD1311" s="57"/>
      <c r="BE1311" s="57"/>
      <c r="BF1311" s="57"/>
      <c r="BG1311" s="57"/>
      <c r="BH1311" s="57"/>
      <c r="BI1311" s="57"/>
      <c r="BJ1311" s="57"/>
      <c r="BK1311" s="57"/>
      <c r="BL1311" s="57"/>
      <c r="BM1311" s="57"/>
      <c r="BN1311" s="57"/>
      <c r="BO1311" s="57"/>
      <c r="BP1311" s="57"/>
      <c r="BQ1311" s="57"/>
      <c r="BR1311" s="57"/>
      <c r="BS1311" s="57"/>
      <c r="BT1311" s="57"/>
      <c r="BU1311" s="57"/>
      <c r="BV1311" s="57"/>
      <c r="BW1311" s="57"/>
      <c r="BX1311" s="57"/>
      <c r="BY1311" s="57"/>
      <c r="BZ1311" s="57"/>
      <c r="CA1311" s="57"/>
      <c r="CB1311" s="57"/>
      <c r="CC1311" s="57"/>
      <c r="CD1311" s="57"/>
      <c r="CE1311" s="57"/>
      <c r="CF1311" s="57"/>
      <c r="CG1311" s="57"/>
      <c r="CH1311" s="57"/>
      <c r="CI1311" s="57"/>
      <c r="CJ1311" s="57"/>
      <c r="CK1311" s="57"/>
      <c r="CL1311" s="57"/>
      <c r="CM1311" s="57"/>
      <c r="CN1311" s="57"/>
      <c r="CO1311" s="57"/>
      <c r="CP1311" s="57"/>
      <c r="CQ1311" s="57"/>
      <c r="CR1311" s="57"/>
      <c r="CS1311" s="57"/>
      <c r="CT1311" s="57"/>
      <c r="CU1311" s="57"/>
      <c r="CV1311" s="57"/>
      <c r="CW1311" s="57"/>
      <c r="CX1311" s="57"/>
      <c r="CY1311" s="57"/>
      <c r="CZ1311" s="57"/>
      <c r="DA1311" s="57"/>
      <c r="DB1311" s="57"/>
      <c r="DC1311" s="57"/>
      <c r="DD1311" s="57"/>
      <c r="DE1311" s="57"/>
      <c r="DF1311" s="57"/>
      <c r="DG1311" s="57"/>
      <c r="DH1311" s="57"/>
      <c r="DI1311" s="57"/>
      <c r="DJ1311" s="57"/>
      <c r="DK1311" s="57"/>
      <c r="DL1311" s="57"/>
      <c r="DM1311" s="57"/>
      <c r="DN1311" s="57"/>
      <c r="DO1311" s="57"/>
      <c r="DP1311" s="57"/>
      <c r="DQ1311" s="57"/>
      <c r="DR1311" s="57"/>
      <c r="DS1311" s="57"/>
      <c r="DT1311" s="57"/>
      <c r="DU1311" s="57"/>
      <c r="DV1311" s="57"/>
      <c r="DW1311" s="57"/>
      <c r="DX1311" s="57"/>
      <c r="DY1311" s="57"/>
      <c r="DZ1311" s="57"/>
      <c r="EA1311" s="57"/>
      <c r="EB1311" s="57"/>
      <c r="EC1311" s="57"/>
      <c r="ED1311" s="57"/>
      <c r="EE1311" s="57"/>
      <c r="EF1311" s="57"/>
      <c r="EG1311" s="57"/>
      <c r="EH1311" s="57"/>
      <c r="EI1311" s="57"/>
      <c r="EJ1311" s="57"/>
      <c r="EK1311" s="57"/>
      <c r="EL1311" s="57"/>
      <c r="EM1311" s="57"/>
      <c r="EN1311" s="57"/>
      <c r="EO1311" s="57"/>
      <c r="EP1311" s="57"/>
      <c r="EQ1311" s="57"/>
      <c r="ER1311" s="57"/>
      <c r="ES1311" s="57"/>
      <c r="ET1311" s="57"/>
      <c r="EU1311" s="57"/>
      <c r="EV1311" s="57"/>
      <c r="EW1311" s="57"/>
      <c r="EX1311" s="57"/>
      <c r="EY1311" s="57"/>
      <c r="EZ1311" s="57"/>
      <c r="FA1311" s="57"/>
      <c r="FB1311" s="57"/>
      <c r="FC1311" s="57"/>
      <c r="FD1311" s="57"/>
      <c r="FE1311" s="57"/>
      <c r="FF1311" s="57"/>
      <c r="FG1311" s="92"/>
      <c r="FH1311" s="92"/>
      <c r="FI1311" s="92"/>
      <c r="FJ1311" s="92"/>
      <c r="FK1311" s="92"/>
      <c r="FL1311" s="92"/>
      <c r="FM1311" s="92"/>
      <c r="FN1311" s="92"/>
      <c r="FO1311" s="92"/>
    </row>
    <row r="1312" s="58" customFormat="1" ht="15" spans="1:171">
      <c r="A1312" s="85">
        <v>2240599</v>
      </c>
      <c r="B1312" s="106" t="s">
        <v>1100</v>
      </c>
      <c r="C1312" s="87">
        <v>0</v>
      </c>
      <c r="D1312" s="87">
        <v>0</v>
      </c>
      <c r="E1312" s="88"/>
      <c r="F1312" s="57"/>
      <c r="G1312" s="57"/>
      <c r="H1312" s="57"/>
      <c r="I1312" s="57"/>
      <c r="J1312" s="57"/>
      <c r="K1312" s="57"/>
      <c r="L1312" s="57"/>
      <c r="M1312" s="57"/>
      <c r="N1312" s="57"/>
      <c r="O1312" s="57"/>
      <c r="P1312" s="57"/>
      <c r="Q1312" s="57"/>
      <c r="R1312" s="57"/>
      <c r="S1312" s="57"/>
      <c r="T1312" s="57"/>
      <c r="U1312" s="57"/>
      <c r="V1312" s="57"/>
      <c r="W1312" s="57"/>
      <c r="X1312" s="57"/>
      <c r="Y1312" s="57"/>
      <c r="Z1312" s="57"/>
      <c r="AA1312" s="57"/>
      <c r="AB1312" s="57"/>
      <c r="AC1312" s="57"/>
      <c r="AD1312" s="57"/>
      <c r="AE1312" s="57"/>
      <c r="AF1312" s="57"/>
      <c r="AG1312" s="57"/>
      <c r="AH1312" s="57"/>
      <c r="AI1312" s="57"/>
      <c r="AJ1312" s="57"/>
      <c r="AK1312" s="57"/>
      <c r="AL1312" s="57"/>
      <c r="AM1312" s="57"/>
      <c r="AN1312" s="57"/>
      <c r="AO1312" s="57"/>
      <c r="AP1312" s="57"/>
      <c r="AQ1312" s="57"/>
      <c r="AR1312" s="57"/>
      <c r="AS1312" s="57"/>
      <c r="AT1312" s="57"/>
      <c r="AU1312" s="57"/>
      <c r="AV1312" s="57"/>
      <c r="AW1312" s="57"/>
      <c r="AX1312" s="57"/>
      <c r="AY1312" s="57"/>
      <c r="AZ1312" s="57"/>
      <c r="BA1312" s="57"/>
      <c r="BB1312" s="57"/>
      <c r="BC1312" s="57"/>
      <c r="BD1312" s="57"/>
      <c r="BE1312" s="57"/>
      <c r="BF1312" s="57"/>
      <c r="BG1312" s="57"/>
      <c r="BH1312" s="57"/>
      <c r="BI1312" s="57"/>
      <c r="BJ1312" s="57"/>
      <c r="BK1312" s="57"/>
      <c r="BL1312" s="57"/>
      <c r="BM1312" s="57"/>
      <c r="BN1312" s="57"/>
      <c r="BO1312" s="57"/>
      <c r="BP1312" s="57"/>
      <c r="BQ1312" s="57"/>
      <c r="BR1312" s="57"/>
      <c r="BS1312" s="57"/>
      <c r="BT1312" s="57"/>
      <c r="BU1312" s="57"/>
      <c r="BV1312" s="57"/>
      <c r="BW1312" s="57"/>
      <c r="BX1312" s="57"/>
      <c r="BY1312" s="57"/>
      <c r="BZ1312" s="57"/>
      <c r="CA1312" s="57"/>
      <c r="CB1312" s="57"/>
      <c r="CC1312" s="57"/>
      <c r="CD1312" s="57"/>
      <c r="CE1312" s="57"/>
      <c r="CF1312" s="57"/>
      <c r="CG1312" s="57"/>
      <c r="CH1312" s="57"/>
      <c r="CI1312" s="57"/>
      <c r="CJ1312" s="57"/>
      <c r="CK1312" s="57"/>
      <c r="CL1312" s="57"/>
      <c r="CM1312" s="57"/>
      <c r="CN1312" s="57"/>
      <c r="CO1312" s="57"/>
      <c r="CP1312" s="57"/>
      <c r="CQ1312" s="57"/>
      <c r="CR1312" s="57"/>
      <c r="CS1312" s="57"/>
      <c r="CT1312" s="57"/>
      <c r="CU1312" s="57"/>
      <c r="CV1312" s="57"/>
      <c r="CW1312" s="57"/>
      <c r="CX1312" s="57"/>
      <c r="CY1312" s="57"/>
      <c r="CZ1312" s="57"/>
      <c r="DA1312" s="57"/>
      <c r="DB1312" s="57"/>
      <c r="DC1312" s="57"/>
      <c r="DD1312" s="57"/>
      <c r="DE1312" s="57"/>
      <c r="DF1312" s="57"/>
      <c r="DG1312" s="57"/>
      <c r="DH1312" s="57"/>
      <c r="DI1312" s="57"/>
      <c r="DJ1312" s="57"/>
      <c r="DK1312" s="57"/>
      <c r="DL1312" s="57"/>
      <c r="DM1312" s="57"/>
      <c r="DN1312" s="57"/>
      <c r="DO1312" s="57"/>
      <c r="DP1312" s="57"/>
      <c r="DQ1312" s="57"/>
      <c r="DR1312" s="57"/>
      <c r="DS1312" s="57"/>
      <c r="DT1312" s="57"/>
      <c r="DU1312" s="57"/>
      <c r="DV1312" s="57"/>
      <c r="DW1312" s="57"/>
      <c r="DX1312" s="57"/>
      <c r="DY1312" s="57"/>
      <c r="DZ1312" s="57"/>
      <c r="EA1312" s="57"/>
      <c r="EB1312" s="57"/>
      <c r="EC1312" s="57"/>
      <c r="ED1312" s="57"/>
      <c r="EE1312" s="57"/>
      <c r="EF1312" s="57"/>
      <c r="EG1312" s="57"/>
      <c r="EH1312" s="57"/>
      <c r="EI1312" s="57"/>
      <c r="EJ1312" s="57"/>
      <c r="EK1312" s="57"/>
      <c r="EL1312" s="57"/>
      <c r="EM1312" s="57"/>
      <c r="EN1312" s="57"/>
      <c r="EO1312" s="57"/>
      <c r="EP1312" s="57"/>
      <c r="EQ1312" s="57"/>
      <c r="ER1312" s="57"/>
      <c r="ES1312" s="57"/>
      <c r="ET1312" s="57"/>
      <c r="EU1312" s="57"/>
      <c r="EV1312" s="57"/>
      <c r="EW1312" s="57"/>
      <c r="EX1312" s="57"/>
      <c r="EY1312" s="57"/>
      <c r="EZ1312" s="57"/>
      <c r="FA1312" s="57"/>
      <c r="FB1312" s="57"/>
      <c r="FC1312" s="57"/>
      <c r="FD1312" s="57"/>
      <c r="FE1312" s="57"/>
      <c r="FF1312" s="57"/>
      <c r="FG1312" s="92"/>
      <c r="FH1312" s="92"/>
      <c r="FI1312" s="92"/>
      <c r="FJ1312" s="92"/>
      <c r="FK1312" s="92"/>
      <c r="FL1312" s="92"/>
      <c r="FM1312" s="92"/>
      <c r="FN1312" s="92"/>
      <c r="FO1312" s="92"/>
    </row>
    <row r="1313" s="58" customFormat="1" ht="15" spans="1:171">
      <c r="A1313" s="81">
        <v>22406</v>
      </c>
      <c r="B1313" s="82" t="s">
        <v>1101</v>
      </c>
      <c r="C1313" s="83">
        <f>SUM(C1314:C1316)</f>
        <v>193</v>
      </c>
      <c r="D1313" s="83">
        <f>SUM(D1314:D1316)</f>
        <v>193</v>
      </c>
      <c r="E1313" s="84">
        <f t="shared" ref="E1313:E1315" si="92">SUM(D1313/C1313)</f>
        <v>1</v>
      </c>
      <c r="F1313" s="57"/>
      <c r="G1313" s="57"/>
      <c r="H1313" s="57"/>
      <c r="I1313" s="57"/>
      <c r="J1313" s="57"/>
      <c r="K1313" s="57"/>
      <c r="L1313" s="57"/>
      <c r="M1313" s="57"/>
      <c r="N1313" s="57"/>
      <c r="O1313" s="57"/>
      <c r="P1313" s="57"/>
      <c r="Q1313" s="57"/>
      <c r="R1313" s="57"/>
      <c r="S1313" s="57"/>
      <c r="T1313" s="57"/>
      <c r="U1313" s="57"/>
      <c r="V1313" s="57"/>
      <c r="W1313" s="57"/>
      <c r="X1313" s="57"/>
      <c r="Y1313" s="57"/>
      <c r="Z1313" s="57"/>
      <c r="AA1313" s="57"/>
      <c r="AB1313" s="57"/>
      <c r="AC1313" s="57"/>
      <c r="AD1313" s="57"/>
      <c r="AE1313" s="57"/>
      <c r="AF1313" s="57"/>
      <c r="AG1313" s="57"/>
      <c r="AH1313" s="57"/>
      <c r="AI1313" s="57"/>
      <c r="AJ1313" s="57"/>
      <c r="AK1313" s="57"/>
      <c r="AL1313" s="57"/>
      <c r="AM1313" s="57"/>
      <c r="AN1313" s="57"/>
      <c r="AO1313" s="57"/>
      <c r="AP1313" s="57"/>
      <c r="AQ1313" s="57"/>
      <c r="AR1313" s="57"/>
      <c r="AS1313" s="57"/>
      <c r="AT1313" s="57"/>
      <c r="AU1313" s="57"/>
      <c r="AV1313" s="57"/>
      <c r="AW1313" s="57"/>
      <c r="AX1313" s="57"/>
      <c r="AY1313" s="57"/>
      <c r="AZ1313" s="57"/>
      <c r="BA1313" s="57"/>
      <c r="BB1313" s="57"/>
      <c r="BC1313" s="57"/>
      <c r="BD1313" s="57"/>
      <c r="BE1313" s="57"/>
      <c r="BF1313" s="57"/>
      <c r="BG1313" s="57"/>
      <c r="BH1313" s="57"/>
      <c r="BI1313" s="57"/>
      <c r="BJ1313" s="57"/>
      <c r="BK1313" s="57"/>
      <c r="BL1313" s="57"/>
      <c r="BM1313" s="57"/>
      <c r="BN1313" s="57"/>
      <c r="BO1313" s="57"/>
      <c r="BP1313" s="57"/>
      <c r="BQ1313" s="57"/>
      <c r="BR1313" s="57"/>
      <c r="BS1313" s="57"/>
      <c r="BT1313" s="57"/>
      <c r="BU1313" s="57"/>
      <c r="BV1313" s="57"/>
      <c r="BW1313" s="57"/>
      <c r="BX1313" s="57"/>
      <c r="BY1313" s="57"/>
      <c r="BZ1313" s="57"/>
      <c r="CA1313" s="57"/>
      <c r="CB1313" s="57"/>
      <c r="CC1313" s="57"/>
      <c r="CD1313" s="57"/>
      <c r="CE1313" s="57"/>
      <c r="CF1313" s="57"/>
      <c r="CG1313" s="57"/>
      <c r="CH1313" s="57"/>
      <c r="CI1313" s="57"/>
      <c r="CJ1313" s="57"/>
      <c r="CK1313" s="57"/>
      <c r="CL1313" s="57"/>
      <c r="CM1313" s="57"/>
      <c r="CN1313" s="57"/>
      <c r="CO1313" s="57"/>
      <c r="CP1313" s="57"/>
      <c r="CQ1313" s="57"/>
      <c r="CR1313" s="57"/>
      <c r="CS1313" s="57"/>
      <c r="CT1313" s="57"/>
      <c r="CU1313" s="57"/>
      <c r="CV1313" s="57"/>
      <c r="CW1313" s="57"/>
      <c r="CX1313" s="57"/>
      <c r="CY1313" s="57"/>
      <c r="CZ1313" s="57"/>
      <c r="DA1313" s="57"/>
      <c r="DB1313" s="57"/>
      <c r="DC1313" s="57"/>
      <c r="DD1313" s="57"/>
      <c r="DE1313" s="57"/>
      <c r="DF1313" s="57"/>
      <c r="DG1313" s="57"/>
      <c r="DH1313" s="57"/>
      <c r="DI1313" s="57"/>
      <c r="DJ1313" s="57"/>
      <c r="DK1313" s="57"/>
      <c r="DL1313" s="57"/>
      <c r="DM1313" s="57"/>
      <c r="DN1313" s="57"/>
      <c r="DO1313" s="57"/>
      <c r="DP1313" s="57"/>
      <c r="DQ1313" s="57"/>
      <c r="DR1313" s="57"/>
      <c r="DS1313" s="57"/>
      <c r="DT1313" s="57"/>
      <c r="DU1313" s="57"/>
      <c r="DV1313" s="57"/>
      <c r="DW1313" s="57"/>
      <c r="DX1313" s="57"/>
      <c r="DY1313" s="57"/>
      <c r="DZ1313" s="57"/>
      <c r="EA1313" s="57"/>
      <c r="EB1313" s="57"/>
      <c r="EC1313" s="57"/>
      <c r="ED1313" s="57"/>
      <c r="EE1313" s="57"/>
      <c r="EF1313" s="57"/>
      <c r="EG1313" s="57"/>
      <c r="EH1313" s="57"/>
      <c r="EI1313" s="57"/>
      <c r="EJ1313" s="57"/>
      <c r="EK1313" s="57"/>
      <c r="EL1313" s="57"/>
      <c r="EM1313" s="57"/>
      <c r="EN1313" s="57"/>
      <c r="EO1313" s="57"/>
      <c r="EP1313" s="57"/>
      <c r="EQ1313" s="57"/>
      <c r="ER1313" s="57"/>
      <c r="ES1313" s="57"/>
      <c r="ET1313" s="57"/>
      <c r="EU1313" s="57"/>
      <c r="EV1313" s="57"/>
      <c r="EW1313" s="57"/>
      <c r="EX1313" s="57"/>
      <c r="EY1313" s="57"/>
      <c r="EZ1313" s="57"/>
      <c r="FA1313" s="57"/>
      <c r="FB1313" s="57"/>
      <c r="FC1313" s="57"/>
      <c r="FD1313" s="57"/>
      <c r="FE1313" s="57"/>
      <c r="FF1313" s="57"/>
      <c r="FG1313" s="92"/>
      <c r="FH1313" s="92"/>
      <c r="FI1313" s="92"/>
      <c r="FJ1313" s="92"/>
      <c r="FK1313" s="92"/>
      <c r="FL1313" s="92"/>
      <c r="FM1313" s="92"/>
      <c r="FN1313" s="92"/>
      <c r="FO1313" s="92"/>
    </row>
    <row r="1314" s="58" customFormat="1" ht="15" spans="1:171">
      <c r="A1314" s="85">
        <v>2240601</v>
      </c>
      <c r="B1314" s="106" t="s">
        <v>1102</v>
      </c>
      <c r="C1314" s="87">
        <v>80</v>
      </c>
      <c r="D1314" s="87">
        <v>80</v>
      </c>
      <c r="E1314" s="88">
        <f t="shared" si="92"/>
        <v>1</v>
      </c>
      <c r="F1314" s="57"/>
      <c r="G1314" s="57"/>
      <c r="H1314" s="57"/>
      <c r="I1314" s="57"/>
      <c r="J1314" s="57"/>
      <c r="K1314" s="57"/>
      <c r="L1314" s="57"/>
      <c r="M1314" s="57"/>
      <c r="N1314" s="57"/>
      <c r="O1314" s="57"/>
      <c r="P1314" s="57"/>
      <c r="Q1314" s="57"/>
      <c r="R1314" s="57"/>
      <c r="S1314" s="57"/>
      <c r="T1314" s="57"/>
      <c r="U1314" s="57"/>
      <c r="V1314" s="57"/>
      <c r="W1314" s="57"/>
      <c r="X1314" s="57"/>
      <c r="Y1314" s="57"/>
      <c r="Z1314" s="57"/>
      <c r="AA1314" s="57"/>
      <c r="AB1314" s="57"/>
      <c r="AC1314" s="57"/>
      <c r="AD1314" s="57"/>
      <c r="AE1314" s="57"/>
      <c r="AF1314" s="57"/>
      <c r="AG1314" s="57"/>
      <c r="AH1314" s="57"/>
      <c r="AI1314" s="57"/>
      <c r="AJ1314" s="57"/>
      <c r="AK1314" s="57"/>
      <c r="AL1314" s="57"/>
      <c r="AM1314" s="57"/>
      <c r="AN1314" s="57"/>
      <c r="AO1314" s="57"/>
      <c r="AP1314" s="57"/>
      <c r="AQ1314" s="57"/>
      <c r="AR1314" s="57"/>
      <c r="AS1314" s="57"/>
      <c r="AT1314" s="57"/>
      <c r="AU1314" s="57"/>
      <c r="AV1314" s="57"/>
      <c r="AW1314" s="57"/>
      <c r="AX1314" s="57"/>
      <c r="AY1314" s="57"/>
      <c r="AZ1314" s="57"/>
      <c r="BA1314" s="57"/>
      <c r="BB1314" s="57"/>
      <c r="BC1314" s="57"/>
      <c r="BD1314" s="57"/>
      <c r="BE1314" s="57"/>
      <c r="BF1314" s="57"/>
      <c r="BG1314" s="57"/>
      <c r="BH1314" s="57"/>
      <c r="BI1314" s="57"/>
      <c r="BJ1314" s="57"/>
      <c r="BK1314" s="57"/>
      <c r="BL1314" s="57"/>
      <c r="BM1314" s="57"/>
      <c r="BN1314" s="57"/>
      <c r="BO1314" s="57"/>
      <c r="BP1314" s="57"/>
      <c r="BQ1314" s="57"/>
      <c r="BR1314" s="57"/>
      <c r="BS1314" s="57"/>
      <c r="BT1314" s="57"/>
      <c r="BU1314" s="57"/>
      <c r="BV1314" s="57"/>
      <c r="BW1314" s="57"/>
      <c r="BX1314" s="57"/>
      <c r="BY1314" s="57"/>
      <c r="BZ1314" s="57"/>
      <c r="CA1314" s="57"/>
      <c r="CB1314" s="57"/>
      <c r="CC1314" s="57"/>
      <c r="CD1314" s="57"/>
      <c r="CE1314" s="57"/>
      <c r="CF1314" s="57"/>
      <c r="CG1314" s="57"/>
      <c r="CH1314" s="57"/>
      <c r="CI1314" s="57"/>
      <c r="CJ1314" s="57"/>
      <c r="CK1314" s="57"/>
      <c r="CL1314" s="57"/>
      <c r="CM1314" s="57"/>
      <c r="CN1314" s="57"/>
      <c r="CO1314" s="57"/>
      <c r="CP1314" s="57"/>
      <c r="CQ1314" s="57"/>
      <c r="CR1314" s="57"/>
      <c r="CS1314" s="57"/>
      <c r="CT1314" s="57"/>
      <c r="CU1314" s="57"/>
      <c r="CV1314" s="57"/>
      <c r="CW1314" s="57"/>
      <c r="CX1314" s="57"/>
      <c r="CY1314" s="57"/>
      <c r="CZ1314" s="57"/>
      <c r="DA1314" s="57"/>
      <c r="DB1314" s="57"/>
      <c r="DC1314" s="57"/>
      <c r="DD1314" s="57"/>
      <c r="DE1314" s="57"/>
      <c r="DF1314" s="57"/>
      <c r="DG1314" s="57"/>
      <c r="DH1314" s="57"/>
      <c r="DI1314" s="57"/>
      <c r="DJ1314" s="57"/>
      <c r="DK1314" s="57"/>
      <c r="DL1314" s="57"/>
      <c r="DM1314" s="57"/>
      <c r="DN1314" s="57"/>
      <c r="DO1314" s="57"/>
      <c r="DP1314" s="57"/>
      <c r="DQ1314" s="57"/>
      <c r="DR1314" s="57"/>
      <c r="DS1314" s="57"/>
      <c r="DT1314" s="57"/>
      <c r="DU1314" s="57"/>
      <c r="DV1314" s="57"/>
      <c r="DW1314" s="57"/>
      <c r="DX1314" s="57"/>
      <c r="DY1314" s="57"/>
      <c r="DZ1314" s="57"/>
      <c r="EA1314" s="57"/>
      <c r="EB1314" s="57"/>
      <c r="EC1314" s="57"/>
      <c r="ED1314" s="57"/>
      <c r="EE1314" s="57"/>
      <c r="EF1314" s="57"/>
      <c r="EG1314" s="57"/>
      <c r="EH1314" s="57"/>
      <c r="EI1314" s="57"/>
      <c r="EJ1314" s="57"/>
      <c r="EK1314" s="57"/>
      <c r="EL1314" s="57"/>
      <c r="EM1314" s="57"/>
      <c r="EN1314" s="57"/>
      <c r="EO1314" s="57"/>
      <c r="EP1314" s="57"/>
      <c r="EQ1314" s="57"/>
      <c r="ER1314" s="57"/>
      <c r="ES1314" s="57"/>
      <c r="ET1314" s="57"/>
      <c r="EU1314" s="57"/>
      <c r="EV1314" s="57"/>
      <c r="EW1314" s="57"/>
      <c r="EX1314" s="57"/>
      <c r="EY1314" s="57"/>
      <c r="EZ1314" s="57"/>
      <c r="FA1314" s="57"/>
      <c r="FB1314" s="57"/>
      <c r="FC1314" s="57"/>
      <c r="FD1314" s="57"/>
      <c r="FE1314" s="57"/>
      <c r="FF1314" s="57"/>
      <c r="FG1314" s="92"/>
      <c r="FH1314" s="92"/>
      <c r="FI1314" s="92"/>
      <c r="FJ1314" s="92"/>
      <c r="FK1314" s="92"/>
      <c r="FL1314" s="92"/>
      <c r="FM1314" s="92"/>
      <c r="FN1314" s="92"/>
      <c r="FO1314" s="92"/>
    </row>
    <row r="1315" s="58" customFormat="1" ht="15" spans="1:171">
      <c r="A1315" s="85">
        <v>2240602</v>
      </c>
      <c r="B1315" s="106" t="s">
        <v>1103</v>
      </c>
      <c r="C1315" s="87">
        <v>113</v>
      </c>
      <c r="D1315" s="87">
        <v>113</v>
      </c>
      <c r="E1315" s="88">
        <f t="shared" si="92"/>
        <v>1</v>
      </c>
      <c r="F1315" s="57"/>
      <c r="G1315" s="57"/>
      <c r="H1315" s="57"/>
      <c r="I1315" s="57"/>
      <c r="J1315" s="57"/>
      <c r="K1315" s="57"/>
      <c r="L1315" s="57"/>
      <c r="M1315" s="57"/>
      <c r="N1315" s="57"/>
      <c r="O1315" s="57"/>
      <c r="P1315" s="57"/>
      <c r="Q1315" s="57"/>
      <c r="R1315" s="57"/>
      <c r="S1315" s="57"/>
      <c r="T1315" s="57"/>
      <c r="U1315" s="57"/>
      <c r="V1315" s="57"/>
      <c r="W1315" s="57"/>
      <c r="X1315" s="57"/>
      <c r="Y1315" s="57"/>
      <c r="Z1315" s="57"/>
      <c r="AA1315" s="57"/>
      <c r="AB1315" s="57"/>
      <c r="AC1315" s="57"/>
      <c r="AD1315" s="57"/>
      <c r="AE1315" s="57"/>
      <c r="AF1315" s="57"/>
      <c r="AG1315" s="57"/>
      <c r="AH1315" s="57"/>
      <c r="AI1315" s="57"/>
      <c r="AJ1315" s="57"/>
      <c r="AK1315" s="57"/>
      <c r="AL1315" s="57"/>
      <c r="AM1315" s="57"/>
      <c r="AN1315" s="57"/>
      <c r="AO1315" s="57"/>
      <c r="AP1315" s="57"/>
      <c r="AQ1315" s="57"/>
      <c r="AR1315" s="57"/>
      <c r="AS1315" s="57"/>
      <c r="AT1315" s="57"/>
      <c r="AU1315" s="57"/>
      <c r="AV1315" s="57"/>
      <c r="AW1315" s="57"/>
      <c r="AX1315" s="57"/>
      <c r="AY1315" s="57"/>
      <c r="AZ1315" s="57"/>
      <c r="BA1315" s="57"/>
      <c r="BB1315" s="57"/>
      <c r="BC1315" s="57"/>
      <c r="BD1315" s="57"/>
      <c r="BE1315" s="57"/>
      <c r="BF1315" s="57"/>
      <c r="BG1315" s="57"/>
      <c r="BH1315" s="57"/>
      <c r="BI1315" s="57"/>
      <c r="BJ1315" s="57"/>
      <c r="BK1315" s="57"/>
      <c r="BL1315" s="57"/>
      <c r="BM1315" s="57"/>
      <c r="BN1315" s="57"/>
      <c r="BO1315" s="57"/>
      <c r="BP1315" s="57"/>
      <c r="BQ1315" s="57"/>
      <c r="BR1315" s="57"/>
      <c r="BS1315" s="57"/>
      <c r="BT1315" s="57"/>
      <c r="BU1315" s="57"/>
      <c r="BV1315" s="57"/>
      <c r="BW1315" s="57"/>
      <c r="BX1315" s="57"/>
      <c r="BY1315" s="57"/>
      <c r="BZ1315" s="57"/>
      <c r="CA1315" s="57"/>
      <c r="CB1315" s="57"/>
      <c r="CC1315" s="57"/>
      <c r="CD1315" s="57"/>
      <c r="CE1315" s="57"/>
      <c r="CF1315" s="57"/>
      <c r="CG1315" s="57"/>
      <c r="CH1315" s="57"/>
      <c r="CI1315" s="57"/>
      <c r="CJ1315" s="57"/>
      <c r="CK1315" s="57"/>
      <c r="CL1315" s="57"/>
      <c r="CM1315" s="57"/>
      <c r="CN1315" s="57"/>
      <c r="CO1315" s="57"/>
      <c r="CP1315" s="57"/>
      <c r="CQ1315" s="57"/>
      <c r="CR1315" s="57"/>
      <c r="CS1315" s="57"/>
      <c r="CT1315" s="57"/>
      <c r="CU1315" s="57"/>
      <c r="CV1315" s="57"/>
      <c r="CW1315" s="57"/>
      <c r="CX1315" s="57"/>
      <c r="CY1315" s="57"/>
      <c r="CZ1315" s="57"/>
      <c r="DA1315" s="57"/>
      <c r="DB1315" s="57"/>
      <c r="DC1315" s="57"/>
      <c r="DD1315" s="57"/>
      <c r="DE1315" s="57"/>
      <c r="DF1315" s="57"/>
      <c r="DG1315" s="57"/>
      <c r="DH1315" s="57"/>
      <c r="DI1315" s="57"/>
      <c r="DJ1315" s="57"/>
      <c r="DK1315" s="57"/>
      <c r="DL1315" s="57"/>
      <c r="DM1315" s="57"/>
      <c r="DN1315" s="57"/>
      <c r="DO1315" s="57"/>
      <c r="DP1315" s="57"/>
      <c r="DQ1315" s="57"/>
      <c r="DR1315" s="57"/>
      <c r="DS1315" s="57"/>
      <c r="DT1315" s="57"/>
      <c r="DU1315" s="57"/>
      <c r="DV1315" s="57"/>
      <c r="DW1315" s="57"/>
      <c r="DX1315" s="57"/>
      <c r="DY1315" s="57"/>
      <c r="DZ1315" s="57"/>
      <c r="EA1315" s="57"/>
      <c r="EB1315" s="57"/>
      <c r="EC1315" s="57"/>
      <c r="ED1315" s="57"/>
      <c r="EE1315" s="57"/>
      <c r="EF1315" s="57"/>
      <c r="EG1315" s="57"/>
      <c r="EH1315" s="57"/>
      <c r="EI1315" s="57"/>
      <c r="EJ1315" s="57"/>
      <c r="EK1315" s="57"/>
      <c r="EL1315" s="57"/>
      <c r="EM1315" s="57"/>
      <c r="EN1315" s="57"/>
      <c r="EO1315" s="57"/>
      <c r="EP1315" s="57"/>
      <c r="EQ1315" s="57"/>
      <c r="ER1315" s="57"/>
      <c r="ES1315" s="57"/>
      <c r="ET1315" s="57"/>
      <c r="EU1315" s="57"/>
      <c r="EV1315" s="57"/>
      <c r="EW1315" s="57"/>
      <c r="EX1315" s="57"/>
      <c r="EY1315" s="57"/>
      <c r="EZ1315" s="57"/>
      <c r="FA1315" s="57"/>
      <c r="FB1315" s="57"/>
      <c r="FC1315" s="57"/>
      <c r="FD1315" s="57"/>
      <c r="FE1315" s="57"/>
      <c r="FF1315" s="57"/>
      <c r="FG1315" s="92"/>
      <c r="FH1315" s="92"/>
      <c r="FI1315" s="92"/>
      <c r="FJ1315" s="92"/>
      <c r="FK1315" s="92"/>
      <c r="FL1315" s="92"/>
      <c r="FM1315" s="92"/>
      <c r="FN1315" s="92"/>
      <c r="FO1315" s="92"/>
    </row>
    <row r="1316" s="58" customFormat="1" ht="15" spans="1:171">
      <c r="A1316" s="85">
        <v>2240699</v>
      </c>
      <c r="B1316" s="106" t="s">
        <v>1104</v>
      </c>
      <c r="C1316" s="87">
        <v>0</v>
      </c>
      <c r="D1316" s="87">
        <v>0</v>
      </c>
      <c r="E1316" s="88"/>
      <c r="F1316" s="57"/>
      <c r="G1316" s="57"/>
      <c r="H1316" s="57"/>
      <c r="I1316" s="57"/>
      <c r="J1316" s="57"/>
      <c r="K1316" s="57"/>
      <c r="L1316" s="57"/>
      <c r="M1316" s="57"/>
      <c r="N1316" s="57"/>
      <c r="O1316" s="57"/>
      <c r="P1316" s="57"/>
      <c r="Q1316" s="57"/>
      <c r="R1316" s="57"/>
      <c r="S1316" s="57"/>
      <c r="T1316" s="57"/>
      <c r="U1316" s="57"/>
      <c r="V1316" s="57"/>
      <c r="W1316" s="57"/>
      <c r="X1316" s="57"/>
      <c r="Y1316" s="57"/>
      <c r="Z1316" s="57"/>
      <c r="AA1316" s="57"/>
      <c r="AB1316" s="57"/>
      <c r="AC1316" s="57"/>
      <c r="AD1316" s="57"/>
      <c r="AE1316" s="57"/>
      <c r="AF1316" s="57"/>
      <c r="AG1316" s="57"/>
      <c r="AH1316" s="57"/>
      <c r="AI1316" s="57"/>
      <c r="AJ1316" s="57"/>
      <c r="AK1316" s="57"/>
      <c r="AL1316" s="57"/>
      <c r="AM1316" s="57"/>
      <c r="AN1316" s="57"/>
      <c r="AO1316" s="57"/>
      <c r="AP1316" s="57"/>
      <c r="AQ1316" s="57"/>
      <c r="AR1316" s="57"/>
      <c r="AS1316" s="57"/>
      <c r="AT1316" s="57"/>
      <c r="AU1316" s="57"/>
      <c r="AV1316" s="57"/>
      <c r="AW1316" s="57"/>
      <c r="AX1316" s="57"/>
      <c r="AY1316" s="57"/>
      <c r="AZ1316" s="57"/>
      <c r="BA1316" s="57"/>
      <c r="BB1316" s="57"/>
      <c r="BC1316" s="57"/>
      <c r="BD1316" s="57"/>
      <c r="BE1316" s="57"/>
      <c r="BF1316" s="57"/>
      <c r="BG1316" s="57"/>
      <c r="BH1316" s="57"/>
      <c r="BI1316" s="57"/>
      <c r="BJ1316" s="57"/>
      <c r="BK1316" s="57"/>
      <c r="BL1316" s="57"/>
      <c r="BM1316" s="57"/>
      <c r="BN1316" s="57"/>
      <c r="BO1316" s="57"/>
      <c r="BP1316" s="57"/>
      <c r="BQ1316" s="57"/>
      <c r="BR1316" s="57"/>
      <c r="BS1316" s="57"/>
      <c r="BT1316" s="57"/>
      <c r="BU1316" s="57"/>
      <c r="BV1316" s="57"/>
      <c r="BW1316" s="57"/>
      <c r="BX1316" s="57"/>
      <c r="BY1316" s="57"/>
      <c r="BZ1316" s="57"/>
      <c r="CA1316" s="57"/>
      <c r="CB1316" s="57"/>
      <c r="CC1316" s="57"/>
      <c r="CD1316" s="57"/>
      <c r="CE1316" s="57"/>
      <c r="CF1316" s="57"/>
      <c r="CG1316" s="57"/>
      <c r="CH1316" s="57"/>
      <c r="CI1316" s="57"/>
      <c r="CJ1316" s="57"/>
      <c r="CK1316" s="57"/>
      <c r="CL1316" s="57"/>
      <c r="CM1316" s="57"/>
      <c r="CN1316" s="57"/>
      <c r="CO1316" s="57"/>
      <c r="CP1316" s="57"/>
      <c r="CQ1316" s="57"/>
      <c r="CR1316" s="57"/>
      <c r="CS1316" s="57"/>
      <c r="CT1316" s="57"/>
      <c r="CU1316" s="57"/>
      <c r="CV1316" s="57"/>
      <c r="CW1316" s="57"/>
      <c r="CX1316" s="57"/>
      <c r="CY1316" s="57"/>
      <c r="CZ1316" s="57"/>
      <c r="DA1316" s="57"/>
      <c r="DB1316" s="57"/>
      <c r="DC1316" s="57"/>
      <c r="DD1316" s="57"/>
      <c r="DE1316" s="57"/>
      <c r="DF1316" s="57"/>
      <c r="DG1316" s="57"/>
      <c r="DH1316" s="57"/>
      <c r="DI1316" s="57"/>
      <c r="DJ1316" s="57"/>
      <c r="DK1316" s="57"/>
      <c r="DL1316" s="57"/>
      <c r="DM1316" s="57"/>
      <c r="DN1316" s="57"/>
      <c r="DO1316" s="57"/>
      <c r="DP1316" s="57"/>
      <c r="DQ1316" s="57"/>
      <c r="DR1316" s="57"/>
      <c r="DS1316" s="57"/>
      <c r="DT1316" s="57"/>
      <c r="DU1316" s="57"/>
      <c r="DV1316" s="57"/>
      <c r="DW1316" s="57"/>
      <c r="DX1316" s="57"/>
      <c r="DY1316" s="57"/>
      <c r="DZ1316" s="57"/>
      <c r="EA1316" s="57"/>
      <c r="EB1316" s="57"/>
      <c r="EC1316" s="57"/>
      <c r="ED1316" s="57"/>
      <c r="EE1316" s="57"/>
      <c r="EF1316" s="57"/>
      <c r="EG1316" s="57"/>
      <c r="EH1316" s="57"/>
      <c r="EI1316" s="57"/>
      <c r="EJ1316" s="57"/>
      <c r="EK1316" s="57"/>
      <c r="EL1316" s="57"/>
      <c r="EM1316" s="57"/>
      <c r="EN1316" s="57"/>
      <c r="EO1316" s="57"/>
      <c r="EP1316" s="57"/>
      <c r="EQ1316" s="57"/>
      <c r="ER1316" s="57"/>
      <c r="ES1316" s="57"/>
      <c r="ET1316" s="57"/>
      <c r="EU1316" s="57"/>
      <c r="EV1316" s="57"/>
      <c r="EW1316" s="57"/>
      <c r="EX1316" s="57"/>
      <c r="EY1316" s="57"/>
      <c r="EZ1316" s="57"/>
      <c r="FA1316" s="57"/>
      <c r="FB1316" s="57"/>
      <c r="FC1316" s="57"/>
      <c r="FD1316" s="57"/>
      <c r="FE1316" s="57"/>
      <c r="FF1316" s="57"/>
      <c r="FG1316" s="92"/>
      <c r="FH1316" s="92"/>
      <c r="FI1316" s="92"/>
      <c r="FJ1316" s="92"/>
      <c r="FK1316" s="92"/>
      <c r="FL1316" s="92"/>
      <c r="FM1316" s="92"/>
      <c r="FN1316" s="92"/>
      <c r="FO1316" s="92"/>
    </row>
    <row r="1317" s="58" customFormat="1" ht="15" spans="1:171">
      <c r="A1317" s="81">
        <v>22407</v>
      </c>
      <c r="B1317" s="82" t="s">
        <v>1105</v>
      </c>
      <c r="C1317" s="83">
        <f>SUM(C1318:C1320)</f>
        <v>376</v>
      </c>
      <c r="D1317" s="83">
        <f>SUM(D1318:D1320)</f>
        <v>376</v>
      </c>
      <c r="E1317" s="84">
        <f t="shared" ref="E1317:E1322" si="93">SUM(D1317/C1317)</f>
        <v>1</v>
      </c>
      <c r="F1317" s="57"/>
      <c r="G1317" s="57"/>
      <c r="H1317" s="57"/>
      <c r="I1317" s="57"/>
      <c r="J1317" s="57"/>
      <c r="K1317" s="57"/>
      <c r="L1317" s="57"/>
      <c r="M1317" s="57"/>
      <c r="N1317" s="57"/>
      <c r="O1317" s="57"/>
      <c r="P1317" s="57"/>
      <c r="Q1317" s="57"/>
      <c r="R1317" s="57"/>
      <c r="S1317" s="57"/>
      <c r="T1317" s="57"/>
      <c r="U1317" s="57"/>
      <c r="V1317" s="57"/>
      <c r="W1317" s="57"/>
      <c r="X1317" s="57"/>
      <c r="Y1317" s="57"/>
      <c r="Z1317" s="57"/>
      <c r="AA1317" s="57"/>
      <c r="AB1317" s="57"/>
      <c r="AC1317" s="57"/>
      <c r="AD1317" s="57"/>
      <c r="AE1317" s="57"/>
      <c r="AF1317" s="57"/>
      <c r="AG1317" s="57"/>
      <c r="AH1317" s="57"/>
      <c r="AI1317" s="57"/>
      <c r="AJ1317" s="57"/>
      <c r="AK1317" s="57"/>
      <c r="AL1317" s="57"/>
      <c r="AM1317" s="57"/>
      <c r="AN1317" s="57"/>
      <c r="AO1317" s="57"/>
      <c r="AP1317" s="57"/>
      <c r="AQ1317" s="57"/>
      <c r="AR1317" s="57"/>
      <c r="AS1317" s="57"/>
      <c r="AT1317" s="57"/>
      <c r="AU1317" s="57"/>
      <c r="AV1317" s="57"/>
      <c r="AW1317" s="57"/>
      <c r="AX1317" s="57"/>
      <c r="AY1317" s="57"/>
      <c r="AZ1317" s="57"/>
      <c r="BA1317" s="57"/>
      <c r="BB1317" s="57"/>
      <c r="BC1317" s="57"/>
      <c r="BD1317" s="57"/>
      <c r="BE1317" s="57"/>
      <c r="BF1317" s="57"/>
      <c r="BG1317" s="57"/>
      <c r="BH1317" s="57"/>
      <c r="BI1317" s="57"/>
      <c r="BJ1317" s="57"/>
      <c r="BK1317" s="57"/>
      <c r="BL1317" s="57"/>
      <c r="BM1317" s="57"/>
      <c r="BN1317" s="57"/>
      <c r="BO1317" s="57"/>
      <c r="BP1317" s="57"/>
      <c r="BQ1317" s="57"/>
      <c r="BR1317" s="57"/>
      <c r="BS1317" s="57"/>
      <c r="BT1317" s="57"/>
      <c r="BU1317" s="57"/>
      <c r="BV1317" s="57"/>
      <c r="BW1317" s="57"/>
      <c r="BX1317" s="57"/>
      <c r="BY1317" s="57"/>
      <c r="BZ1317" s="57"/>
      <c r="CA1317" s="57"/>
      <c r="CB1317" s="57"/>
      <c r="CC1317" s="57"/>
      <c r="CD1317" s="57"/>
      <c r="CE1317" s="57"/>
      <c r="CF1317" s="57"/>
      <c r="CG1317" s="57"/>
      <c r="CH1317" s="57"/>
      <c r="CI1317" s="57"/>
      <c r="CJ1317" s="57"/>
      <c r="CK1317" s="57"/>
      <c r="CL1317" s="57"/>
      <c r="CM1317" s="57"/>
      <c r="CN1317" s="57"/>
      <c r="CO1317" s="57"/>
      <c r="CP1317" s="57"/>
      <c r="CQ1317" s="57"/>
      <c r="CR1317" s="57"/>
      <c r="CS1317" s="57"/>
      <c r="CT1317" s="57"/>
      <c r="CU1317" s="57"/>
      <c r="CV1317" s="57"/>
      <c r="CW1317" s="57"/>
      <c r="CX1317" s="57"/>
      <c r="CY1317" s="57"/>
      <c r="CZ1317" s="57"/>
      <c r="DA1317" s="57"/>
      <c r="DB1317" s="57"/>
      <c r="DC1317" s="57"/>
      <c r="DD1317" s="57"/>
      <c r="DE1317" s="57"/>
      <c r="DF1317" s="57"/>
      <c r="DG1317" s="57"/>
      <c r="DH1317" s="57"/>
      <c r="DI1317" s="57"/>
      <c r="DJ1317" s="57"/>
      <c r="DK1317" s="57"/>
      <c r="DL1317" s="57"/>
      <c r="DM1317" s="57"/>
      <c r="DN1317" s="57"/>
      <c r="DO1317" s="57"/>
      <c r="DP1317" s="57"/>
      <c r="DQ1317" s="57"/>
      <c r="DR1317" s="57"/>
      <c r="DS1317" s="57"/>
      <c r="DT1317" s="57"/>
      <c r="DU1317" s="57"/>
      <c r="DV1317" s="57"/>
      <c r="DW1317" s="57"/>
      <c r="DX1317" s="57"/>
      <c r="DY1317" s="57"/>
      <c r="DZ1317" s="57"/>
      <c r="EA1317" s="57"/>
      <c r="EB1317" s="57"/>
      <c r="EC1317" s="57"/>
      <c r="ED1317" s="57"/>
      <c r="EE1317" s="57"/>
      <c r="EF1317" s="57"/>
      <c r="EG1317" s="57"/>
      <c r="EH1317" s="57"/>
      <c r="EI1317" s="57"/>
      <c r="EJ1317" s="57"/>
      <c r="EK1317" s="57"/>
      <c r="EL1317" s="57"/>
      <c r="EM1317" s="57"/>
      <c r="EN1317" s="57"/>
      <c r="EO1317" s="57"/>
      <c r="EP1317" s="57"/>
      <c r="EQ1317" s="57"/>
      <c r="ER1317" s="57"/>
      <c r="ES1317" s="57"/>
      <c r="ET1317" s="57"/>
      <c r="EU1317" s="57"/>
      <c r="EV1317" s="57"/>
      <c r="EW1317" s="57"/>
      <c r="EX1317" s="57"/>
      <c r="EY1317" s="57"/>
      <c r="EZ1317" s="57"/>
      <c r="FA1317" s="57"/>
      <c r="FB1317" s="57"/>
      <c r="FC1317" s="57"/>
      <c r="FD1317" s="57"/>
      <c r="FE1317" s="57"/>
      <c r="FF1317" s="57"/>
      <c r="FG1317" s="92"/>
      <c r="FH1317" s="92"/>
      <c r="FI1317" s="92"/>
      <c r="FJ1317" s="92"/>
      <c r="FK1317" s="92"/>
      <c r="FL1317" s="92"/>
      <c r="FM1317" s="92"/>
      <c r="FN1317" s="92"/>
      <c r="FO1317" s="92"/>
    </row>
    <row r="1318" s="58" customFormat="1" ht="15" spans="1:171">
      <c r="A1318" s="85">
        <v>2240703</v>
      </c>
      <c r="B1318" s="106" t="s">
        <v>1106</v>
      </c>
      <c r="C1318" s="87">
        <v>376</v>
      </c>
      <c r="D1318" s="87">
        <v>376</v>
      </c>
      <c r="E1318" s="88">
        <f t="shared" si="93"/>
        <v>1</v>
      </c>
      <c r="F1318" s="57"/>
      <c r="G1318" s="57"/>
      <c r="H1318" s="57"/>
      <c r="I1318" s="57"/>
      <c r="J1318" s="57"/>
      <c r="K1318" s="57"/>
      <c r="L1318" s="57"/>
      <c r="M1318" s="57"/>
      <c r="N1318" s="57"/>
      <c r="O1318" s="57"/>
      <c r="P1318" s="57"/>
      <c r="Q1318" s="57"/>
      <c r="R1318" s="57"/>
      <c r="S1318" s="57"/>
      <c r="T1318" s="57"/>
      <c r="U1318" s="57"/>
      <c r="V1318" s="57"/>
      <c r="W1318" s="57"/>
      <c r="X1318" s="57"/>
      <c r="Y1318" s="57"/>
      <c r="Z1318" s="57"/>
      <c r="AA1318" s="57"/>
      <c r="AB1318" s="57"/>
      <c r="AC1318" s="57"/>
      <c r="AD1318" s="57"/>
      <c r="AE1318" s="57"/>
      <c r="AF1318" s="57"/>
      <c r="AG1318" s="57"/>
      <c r="AH1318" s="57"/>
      <c r="AI1318" s="57"/>
      <c r="AJ1318" s="57"/>
      <c r="AK1318" s="57"/>
      <c r="AL1318" s="57"/>
      <c r="AM1318" s="57"/>
      <c r="AN1318" s="57"/>
      <c r="AO1318" s="57"/>
      <c r="AP1318" s="57"/>
      <c r="AQ1318" s="57"/>
      <c r="AR1318" s="57"/>
      <c r="AS1318" s="57"/>
      <c r="AT1318" s="57"/>
      <c r="AU1318" s="57"/>
      <c r="AV1318" s="57"/>
      <c r="AW1318" s="57"/>
      <c r="AX1318" s="57"/>
      <c r="AY1318" s="57"/>
      <c r="AZ1318" s="57"/>
      <c r="BA1318" s="57"/>
      <c r="BB1318" s="57"/>
      <c r="BC1318" s="57"/>
      <c r="BD1318" s="57"/>
      <c r="BE1318" s="57"/>
      <c r="BF1318" s="57"/>
      <c r="BG1318" s="57"/>
      <c r="BH1318" s="57"/>
      <c r="BI1318" s="57"/>
      <c r="BJ1318" s="57"/>
      <c r="BK1318" s="57"/>
      <c r="BL1318" s="57"/>
      <c r="BM1318" s="57"/>
      <c r="BN1318" s="57"/>
      <c r="BO1318" s="57"/>
      <c r="BP1318" s="57"/>
      <c r="BQ1318" s="57"/>
      <c r="BR1318" s="57"/>
      <c r="BS1318" s="57"/>
      <c r="BT1318" s="57"/>
      <c r="BU1318" s="57"/>
      <c r="BV1318" s="57"/>
      <c r="BW1318" s="57"/>
      <c r="BX1318" s="57"/>
      <c r="BY1318" s="57"/>
      <c r="BZ1318" s="57"/>
      <c r="CA1318" s="57"/>
      <c r="CB1318" s="57"/>
      <c r="CC1318" s="57"/>
      <c r="CD1318" s="57"/>
      <c r="CE1318" s="57"/>
      <c r="CF1318" s="57"/>
      <c r="CG1318" s="57"/>
      <c r="CH1318" s="57"/>
      <c r="CI1318" s="57"/>
      <c r="CJ1318" s="57"/>
      <c r="CK1318" s="57"/>
      <c r="CL1318" s="57"/>
      <c r="CM1318" s="57"/>
      <c r="CN1318" s="57"/>
      <c r="CO1318" s="57"/>
      <c r="CP1318" s="57"/>
      <c r="CQ1318" s="57"/>
      <c r="CR1318" s="57"/>
      <c r="CS1318" s="57"/>
      <c r="CT1318" s="57"/>
      <c r="CU1318" s="57"/>
      <c r="CV1318" s="57"/>
      <c r="CW1318" s="57"/>
      <c r="CX1318" s="57"/>
      <c r="CY1318" s="57"/>
      <c r="CZ1318" s="57"/>
      <c r="DA1318" s="57"/>
      <c r="DB1318" s="57"/>
      <c r="DC1318" s="57"/>
      <c r="DD1318" s="57"/>
      <c r="DE1318" s="57"/>
      <c r="DF1318" s="57"/>
      <c r="DG1318" s="57"/>
      <c r="DH1318" s="57"/>
      <c r="DI1318" s="57"/>
      <c r="DJ1318" s="57"/>
      <c r="DK1318" s="57"/>
      <c r="DL1318" s="57"/>
      <c r="DM1318" s="57"/>
      <c r="DN1318" s="57"/>
      <c r="DO1318" s="57"/>
      <c r="DP1318" s="57"/>
      <c r="DQ1318" s="57"/>
      <c r="DR1318" s="57"/>
      <c r="DS1318" s="57"/>
      <c r="DT1318" s="57"/>
      <c r="DU1318" s="57"/>
      <c r="DV1318" s="57"/>
      <c r="DW1318" s="57"/>
      <c r="DX1318" s="57"/>
      <c r="DY1318" s="57"/>
      <c r="DZ1318" s="57"/>
      <c r="EA1318" s="57"/>
      <c r="EB1318" s="57"/>
      <c r="EC1318" s="57"/>
      <c r="ED1318" s="57"/>
      <c r="EE1318" s="57"/>
      <c r="EF1318" s="57"/>
      <c r="EG1318" s="57"/>
      <c r="EH1318" s="57"/>
      <c r="EI1318" s="57"/>
      <c r="EJ1318" s="57"/>
      <c r="EK1318" s="57"/>
      <c r="EL1318" s="57"/>
      <c r="EM1318" s="57"/>
      <c r="EN1318" s="57"/>
      <c r="EO1318" s="57"/>
      <c r="EP1318" s="57"/>
      <c r="EQ1318" s="57"/>
      <c r="ER1318" s="57"/>
      <c r="ES1318" s="57"/>
      <c r="ET1318" s="57"/>
      <c r="EU1318" s="57"/>
      <c r="EV1318" s="57"/>
      <c r="EW1318" s="57"/>
      <c r="EX1318" s="57"/>
      <c r="EY1318" s="57"/>
      <c r="EZ1318" s="57"/>
      <c r="FA1318" s="57"/>
      <c r="FB1318" s="57"/>
      <c r="FC1318" s="57"/>
      <c r="FD1318" s="57"/>
      <c r="FE1318" s="57"/>
      <c r="FF1318" s="57"/>
      <c r="FG1318" s="92"/>
      <c r="FH1318" s="92"/>
      <c r="FI1318" s="92"/>
      <c r="FJ1318" s="92"/>
      <c r="FK1318" s="92"/>
      <c r="FL1318" s="92"/>
      <c r="FM1318" s="92"/>
      <c r="FN1318" s="92"/>
      <c r="FO1318" s="92"/>
    </row>
    <row r="1319" s="58" customFormat="1" ht="15" spans="1:171">
      <c r="A1319" s="85">
        <v>2240704</v>
      </c>
      <c r="B1319" s="106" t="s">
        <v>1107</v>
      </c>
      <c r="C1319" s="87">
        <v>0</v>
      </c>
      <c r="D1319" s="87">
        <v>0</v>
      </c>
      <c r="E1319" s="88"/>
      <c r="F1319" s="57"/>
      <c r="G1319" s="57"/>
      <c r="H1319" s="57"/>
      <c r="I1319" s="57"/>
      <c r="J1319" s="57"/>
      <c r="K1319" s="57"/>
      <c r="L1319" s="57"/>
      <c r="M1319" s="57"/>
      <c r="N1319" s="57"/>
      <c r="O1319" s="57"/>
      <c r="P1319" s="57"/>
      <c r="Q1319" s="57"/>
      <c r="R1319" s="57"/>
      <c r="S1319" s="57"/>
      <c r="T1319" s="57"/>
      <c r="U1319" s="57"/>
      <c r="V1319" s="57"/>
      <c r="W1319" s="57"/>
      <c r="X1319" s="57"/>
      <c r="Y1319" s="57"/>
      <c r="Z1319" s="57"/>
      <c r="AA1319" s="57"/>
      <c r="AB1319" s="57"/>
      <c r="AC1319" s="57"/>
      <c r="AD1319" s="57"/>
      <c r="AE1319" s="57"/>
      <c r="AF1319" s="57"/>
      <c r="AG1319" s="57"/>
      <c r="AH1319" s="57"/>
      <c r="AI1319" s="57"/>
      <c r="AJ1319" s="57"/>
      <c r="AK1319" s="57"/>
      <c r="AL1319" s="57"/>
      <c r="AM1319" s="57"/>
      <c r="AN1319" s="57"/>
      <c r="AO1319" s="57"/>
      <c r="AP1319" s="57"/>
      <c r="AQ1319" s="57"/>
      <c r="AR1319" s="57"/>
      <c r="AS1319" s="57"/>
      <c r="AT1319" s="57"/>
      <c r="AU1319" s="57"/>
      <c r="AV1319" s="57"/>
      <c r="AW1319" s="57"/>
      <c r="AX1319" s="57"/>
      <c r="AY1319" s="57"/>
      <c r="AZ1319" s="57"/>
      <c r="BA1319" s="57"/>
      <c r="BB1319" s="57"/>
      <c r="BC1319" s="57"/>
      <c r="BD1319" s="57"/>
      <c r="BE1319" s="57"/>
      <c r="BF1319" s="57"/>
      <c r="BG1319" s="57"/>
      <c r="BH1319" s="57"/>
      <c r="BI1319" s="57"/>
      <c r="BJ1319" s="57"/>
      <c r="BK1319" s="57"/>
      <c r="BL1319" s="57"/>
      <c r="BM1319" s="57"/>
      <c r="BN1319" s="57"/>
      <c r="BO1319" s="57"/>
      <c r="BP1319" s="57"/>
      <c r="BQ1319" s="57"/>
      <c r="BR1319" s="57"/>
      <c r="BS1319" s="57"/>
      <c r="BT1319" s="57"/>
      <c r="BU1319" s="57"/>
      <c r="BV1319" s="57"/>
      <c r="BW1319" s="57"/>
      <c r="BX1319" s="57"/>
      <c r="BY1319" s="57"/>
      <c r="BZ1319" s="57"/>
      <c r="CA1319" s="57"/>
      <c r="CB1319" s="57"/>
      <c r="CC1319" s="57"/>
      <c r="CD1319" s="57"/>
      <c r="CE1319" s="57"/>
      <c r="CF1319" s="57"/>
      <c r="CG1319" s="57"/>
      <c r="CH1319" s="57"/>
      <c r="CI1319" s="57"/>
      <c r="CJ1319" s="57"/>
      <c r="CK1319" s="57"/>
      <c r="CL1319" s="57"/>
      <c r="CM1319" s="57"/>
      <c r="CN1319" s="57"/>
      <c r="CO1319" s="57"/>
      <c r="CP1319" s="57"/>
      <c r="CQ1319" s="57"/>
      <c r="CR1319" s="57"/>
      <c r="CS1319" s="57"/>
      <c r="CT1319" s="57"/>
      <c r="CU1319" s="57"/>
      <c r="CV1319" s="57"/>
      <c r="CW1319" s="57"/>
      <c r="CX1319" s="57"/>
      <c r="CY1319" s="57"/>
      <c r="CZ1319" s="57"/>
      <c r="DA1319" s="57"/>
      <c r="DB1319" s="57"/>
      <c r="DC1319" s="57"/>
      <c r="DD1319" s="57"/>
      <c r="DE1319" s="57"/>
      <c r="DF1319" s="57"/>
      <c r="DG1319" s="57"/>
      <c r="DH1319" s="57"/>
      <c r="DI1319" s="57"/>
      <c r="DJ1319" s="57"/>
      <c r="DK1319" s="57"/>
      <c r="DL1319" s="57"/>
      <c r="DM1319" s="57"/>
      <c r="DN1319" s="57"/>
      <c r="DO1319" s="57"/>
      <c r="DP1319" s="57"/>
      <c r="DQ1319" s="57"/>
      <c r="DR1319" s="57"/>
      <c r="DS1319" s="57"/>
      <c r="DT1319" s="57"/>
      <c r="DU1319" s="57"/>
      <c r="DV1319" s="57"/>
      <c r="DW1319" s="57"/>
      <c r="DX1319" s="57"/>
      <c r="DY1319" s="57"/>
      <c r="DZ1319" s="57"/>
      <c r="EA1319" s="57"/>
      <c r="EB1319" s="57"/>
      <c r="EC1319" s="57"/>
      <c r="ED1319" s="57"/>
      <c r="EE1319" s="57"/>
      <c r="EF1319" s="57"/>
      <c r="EG1319" s="57"/>
      <c r="EH1319" s="57"/>
      <c r="EI1319" s="57"/>
      <c r="EJ1319" s="57"/>
      <c r="EK1319" s="57"/>
      <c r="EL1319" s="57"/>
      <c r="EM1319" s="57"/>
      <c r="EN1319" s="57"/>
      <c r="EO1319" s="57"/>
      <c r="EP1319" s="57"/>
      <c r="EQ1319" s="57"/>
      <c r="ER1319" s="57"/>
      <c r="ES1319" s="57"/>
      <c r="ET1319" s="57"/>
      <c r="EU1319" s="57"/>
      <c r="EV1319" s="57"/>
      <c r="EW1319" s="57"/>
      <c r="EX1319" s="57"/>
      <c r="EY1319" s="57"/>
      <c r="EZ1319" s="57"/>
      <c r="FA1319" s="57"/>
      <c r="FB1319" s="57"/>
      <c r="FC1319" s="57"/>
      <c r="FD1319" s="57"/>
      <c r="FE1319" s="57"/>
      <c r="FF1319" s="57"/>
      <c r="FG1319" s="92"/>
      <c r="FH1319" s="92"/>
      <c r="FI1319" s="92"/>
      <c r="FJ1319" s="92"/>
      <c r="FK1319" s="92"/>
      <c r="FL1319" s="92"/>
      <c r="FM1319" s="92"/>
      <c r="FN1319" s="92"/>
      <c r="FO1319" s="92"/>
    </row>
    <row r="1320" s="58" customFormat="1" ht="15" spans="1:171">
      <c r="A1320" s="85">
        <v>2240799</v>
      </c>
      <c r="B1320" s="106" t="s">
        <v>1108</v>
      </c>
      <c r="C1320" s="87">
        <v>0</v>
      </c>
      <c r="D1320" s="87">
        <v>0</v>
      </c>
      <c r="E1320" s="88"/>
      <c r="F1320" s="57"/>
      <c r="G1320" s="57"/>
      <c r="H1320" s="57"/>
      <c r="I1320" s="57"/>
      <c r="J1320" s="57"/>
      <c r="K1320" s="57"/>
      <c r="L1320" s="57"/>
      <c r="M1320" s="57"/>
      <c r="N1320" s="57"/>
      <c r="O1320" s="57"/>
      <c r="P1320" s="57"/>
      <c r="Q1320" s="57"/>
      <c r="R1320" s="57"/>
      <c r="S1320" s="57"/>
      <c r="T1320" s="57"/>
      <c r="U1320" s="57"/>
      <c r="V1320" s="57"/>
      <c r="W1320" s="57"/>
      <c r="X1320" s="57"/>
      <c r="Y1320" s="57"/>
      <c r="Z1320" s="57"/>
      <c r="AA1320" s="57"/>
      <c r="AB1320" s="57"/>
      <c r="AC1320" s="57"/>
      <c r="AD1320" s="57"/>
      <c r="AE1320" s="57"/>
      <c r="AF1320" s="57"/>
      <c r="AG1320" s="57"/>
      <c r="AH1320" s="57"/>
      <c r="AI1320" s="57"/>
      <c r="AJ1320" s="57"/>
      <c r="AK1320" s="57"/>
      <c r="AL1320" s="57"/>
      <c r="AM1320" s="57"/>
      <c r="AN1320" s="57"/>
      <c r="AO1320" s="57"/>
      <c r="AP1320" s="57"/>
      <c r="AQ1320" s="57"/>
      <c r="AR1320" s="57"/>
      <c r="AS1320" s="57"/>
      <c r="AT1320" s="57"/>
      <c r="AU1320" s="57"/>
      <c r="AV1320" s="57"/>
      <c r="AW1320" s="57"/>
      <c r="AX1320" s="57"/>
      <c r="AY1320" s="57"/>
      <c r="AZ1320" s="57"/>
      <c r="BA1320" s="57"/>
      <c r="BB1320" s="57"/>
      <c r="BC1320" s="57"/>
      <c r="BD1320" s="57"/>
      <c r="BE1320" s="57"/>
      <c r="BF1320" s="57"/>
      <c r="BG1320" s="57"/>
      <c r="BH1320" s="57"/>
      <c r="BI1320" s="57"/>
      <c r="BJ1320" s="57"/>
      <c r="BK1320" s="57"/>
      <c r="BL1320" s="57"/>
      <c r="BM1320" s="57"/>
      <c r="BN1320" s="57"/>
      <c r="BO1320" s="57"/>
      <c r="BP1320" s="57"/>
      <c r="BQ1320" s="57"/>
      <c r="BR1320" s="57"/>
      <c r="BS1320" s="57"/>
      <c r="BT1320" s="57"/>
      <c r="BU1320" s="57"/>
      <c r="BV1320" s="57"/>
      <c r="BW1320" s="57"/>
      <c r="BX1320" s="57"/>
      <c r="BY1320" s="57"/>
      <c r="BZ1320" s="57"/>
      <c r="CA1320" s="57"/>
      <c r="CB1320" s="57"/>
      <c r="CC1320" s="57"/>
      <c r="CD1320" s="57"/>
      <c r="CE1320" s="57"/>
      <c r="CF1320" s="57"/>
      <c r="CG1320" s="57"/>
      <c r="CH1320" s="57"/>
      <c r="CI1320" s="57"/>
      <c r="CJ1320" s="57"/>
      <c r="CK1320" s="57"/>
      <c r="CL1320" s="57"/>
      <c r="CM1320" s="57"/>
      <c r="CN1320" s="57"/>
      <c r="CO1320" s="57"/>
      <c r="CP1320" s="57"/>
      <c r="CQ1320" s="57"/>
      <c r="CR1320" s="57"/>
      <c r="CS1320" s="57"/>
      <c r="CT1320" s="57"/>
      <c r="CU1320" s="57"/>
      <c r="CV1320" s="57"/>
      <c r="CW1320" s="57"/>
      <c r="CX1320" s="57"/>
      <c r="CY1320" s="57"/>
      <c r="CZ1320" s="57"/>
      <c r="DA1320" s="57"/>
      <c r="DB1320" s="57"/>
      <c r="DC1320" s="57"/>
      <c r="DD1320" s="57"/>
      <c r="DE1320" s="57"/>
      <c r="DF1320" s="57"/>
      <c r="DG1320" s="57"/>
      <c r="DH1320" s="57"/>
      <c r="DI1320" s="57"/>
      <c r="DJ1320" s="57"/>
      <c r="DK1320" s="57"/>
      <c r="DL1320" s="57"/>
      <c r="DM1320" s="57"/>
      <c r="DN1320" s="57"/>
      <c r="DO1320" s="57"/>
      <c r="DP1320" s="57"/>
      <c r="DQ1320" s="57"/>
      <c r="DR1320" s="57"/>
      <c r="DS1320" s="57"/>
      <c r="DT1320" s="57"/>
      <c r="DU1320" s="57"/>
      <c r="DV1320" s="57"/>
      <c r="DW1320" s="57"/>
      <c r="DX1320" s="57"/>
      <c r="DY1320" s="57"/>
      <c r="DZ1320" s="57"/>
      <c r="EA1320" s="57"/>
      <c r="EB1320" s="57"/>
      <c r="EC1320" s="57"/>
      <c r="ED1320" s="57"/>
      <c r="EE1320" s="57"/>
      <c r="EF1320" s="57"/>
      <c r="EG1320" s="57"/>
      <c r="EH1320" s="57"/>
      <c r="EI1320" s="57"/>
      <c r="EJ1320" s="57"/>
      <c r="EK1320" s="57"/>
      <c r="EL1320" s="57"/>
      <c r="EM1320" s="57"/>
      <c r="EN1320" s="57"/>
      <c r="EO1320" s="57"/>
      <c r="EP1320" s="57"/>
      <c r="EQ1320" s="57"/>
      <c r="ER1320" s="57"/>
      <c r="ES1320" s="57"/>
      <c r="ET1320" s="57"/>
      <c r="EU1320" s="57"/>
      <c r="EV1320" s="57"/>
      <c r="EW1320" s="57"/>
      <c r="EX1320" s="57"/>
      <c r="EY1320" s="57"/>
      <c r="EZ1320" s="57"/>
      <c r="FA1320" s="57"/>
      <c r="FB1320" s="57"/>
      <c r="FC1320" s="57"/>
      <c r="FD1320" s="57"/>
      <c r="FE1320" s="57"/>
      <c r="FF1320" s="57"/>
      <c r="FG1320" s="92"/>
      <c r="FH1320" s="92"/>
      <c r="FI1320" s="92"/>
      <c r="FJ1320" s="92"/>
      <c r="FK1320" s="92"/>
      <c r="FL1320" s="92"/>
      <c r="FM1320" s="92"/>
      <c r="FN1320" s="92"/>
      <c r="FO1320" s="92"/>
    </row>
    <row r="1321" s="58" customFormat="1" ht="15" spans="1:171">
      <c r="A1321" s="81">
        <v>22499</v>
      </c>
      <c r="B1321" s="108" t="s">
        <v>1109</v>
      </c>
      <c r="C1321" s="83">
        <f>SUM(C1322)</f>
        <v>60</v>
      </c>
      <c r="D1321" s="83">
        <f>SUM(D1322)</f>
        <v>60</v>
      </c>
      <c r="E1321" s="84">
        <f t="shared" si="93"/>
        <v>1</v>
      </c>
      <c r="F1321" s="57"/>
      <c r="G1321" s="57"/>
      <c r="H1321" s="57"/>
      <c r="I1321" s="57"/>
      <c r="J1321" s="57"/>
      <c r="K1321" s="57"/>
      <c r="L1321" s="57"/>
      <c r="M1321" s="57"/>
      <c r="N1321" s="57"/>
      <c r="O1321" s="57"/>
      <c r="P1321" s="57"/>
      <c r="Q1321" s="57"/>
      <c r="R1321" s="57"/>
      <c r="S1321" s="57"/>
      <c r="T1321" s="57"/>
      <c r="U1321" s="57"/>
      <c r="V1321" s="57"/>
      <c r="W1321" s="57"/>
      <c r="X1321" s="57"/>
      <c r="Y1321" s="57"/>
      <c r="Z1321" s="57"/>
      <c r="AA1321" s="57"/>
      <c r="AB1321" s="57"/>
      <c r="AC1321" s="57"/>
      <c r="AD1321" s="57"/>
      <c r="AE1321" s="57"/>
      <c r="AF1321" s="57"/>
      <c r="AG1321" s="57"/>
      <c r="AH1321" s="57"/>
      <c r="AI1321" s="57"/>
      <c r="AJ1321" s="57"/>
      <c r="AK1321" s="57"/>
      <c r="AL1321" s="57"/>
      <c r="AM1321" s="57"/>
      <c r="AN1321" s="57"/>
      <c r="AO1321" s="57"/>
      <c r="AP1321" s="57"/>
      <c r="AQ1321" s="57"/>
      <c r="AR1321" s="57"/>
      <c r="AS1321" s="57"/>
      <c r="AT1321" s="57"/>
      <c r="AU1321" s="57"/>
      <c r="AV1321" s="57"/>
      <c r="AW1321" s="57"/>
      <c r="AX1321" s="57"/>
      <c r="AY1321" s="57"/>
      <c r="AZ1321" s="57"/>
      <c r="BA1321" s="57"/>
      <c r="BB1321" s="57"/>
      <c r="BC1321" s="57"/>
      <c r="BD1321" s="57"/>
      <c r="BE1321" s="57"/>
      <c r="BF1321" s="57"/>
      <c r="BG1321" s="57"/>
      <c r="BH1321" s="57"/>
      <c r="BI1321" s="57"/>
      <c r="BJ1321" s="57"/>
      <c r="BK1321" s="57"/>
      <c r="BL1321" s="57"/>
      <c r="BM1321" s="57"/>
      <c r="BN1321" s="57"/>
      <c r="BO1321" s="57"/>
      <c r="BP1321" s="57"/>
      <c r="BQ1321" s="57"/>
      <c r="BR1321" s="57"/>
      <c r="BS1321" s="57"/>
      <c r="BT1321" s="57"/>
      <c r="BU1321" s="57"/>
      <c r="BV1321" s="57"/>
      <c r="BW1321" s="57"/>
      <c r="BX1321" s="57"/>
      <c r="BY1321" s="57"/>
      <c r="BZ1321" s="57"/>
      <c r="CA1321" s="57"/>
      <c r="CB1321" s="57"/>
      <c r="CC1321" s="57"/>
      <c r="CD1321" s="57"/>
      <c r="CE1321" s="57"/>
      <c r="CF1321" s="57"/>
      <c r="CG1321" s="57"/>
      <c r="CH1321" s="57"/>
      <c r="CI1321" s="57"/>
      <c r="CJ1321" s="57"/>
      <c r="CK1321" s="57"/>
      <c r="CL1321" s="57"/>
      <c r="CM1321" s="57"/>
      <c r="CN1321" s="57"/>
      <c r="CO1321" s="57"/>
      <c r="CP1321" s="57"/>
      <c r="CQ1321" s="57"/>
      <c r="CR1321" s="57"/>
      <c r="CS1321" s="57"/>
      <c r="CT1321" s="57"/>
      <c r="CU1321" s="57"/>
      <c r="CV1321" s="57"/>
      <c r="CW1321" s="57"/>
      <c r="CX1321" s="57"/>
      <c r="CY1321" s="57"/>
      <c r="CZ1321" s="57"/>
      <c r="DA1321" s="57"/>
      <c r="DB1321" s="57"/>
      <c r="DC1321" s="57"/>
      <c r="DD1321" s="57"/>
      <c r="DE1321" s="57"/>
      <c r="DF1321" s="57"/>
      <c r="DG1321" s="57"/>
      <c r="DH1321" s="57"/>
      <c r="DI1321" s="57"/>
      <c r="DJ1321" s="57"/>
      <c r="DK1321" s="57"/>
      <c r="DL1321" s="57"/>
      <c r="DM1321" s="57"/>
      <c r="DN1321" s="57"/>
      <c r="DO1321" s="57"/>
      <c r="DP1321" s="57"/>
      <c r="DQ1321" s="57"/>
      <c r="DR1321" s="57"/>
      <c r="DS1321" s="57"/>
      <c r="DT1321" s="57"/>
      <c r="DU1321" s="57"/>
      <c r="DV1321" s="57"/>
      <c r="DW1321" s="57"/>
      <c r="DX1321" s="57"/>
      <c r="DY1321" s="57"/>
      <c r="DZ1321" s="57"/>
      <c r="EA1321" s="57"/>
      <c r="EB1321" s="57"/>
      <c r="EC1321" s="57"/>
      <c r="ED1321" s="57"/>
      <c r="EE1321" s="57"/>
      <c r="EF1321" s="57"/>
      <c r="EG1321" s="57"/>
      <c r="EH1321" s="57"/>
      <c r="EI1321" s="57"/>
      <c r="EJ1321" s="57"/>
      <c r="EK1321" s="57"/>
      <c r="EL1321" s="57"/>
      <c r="EM1321" s="57"/>
      <c r="EN1321" s="57"/>
      <c r="EO1321" s="57"/>
      <c r="EP1321" s="57"/>
      <c r="EQ1321" s="57"/>
      <c r="ER1321" s="57"/>
      <c r="ES1321" s="57"/>
      <c r="ET1321" s="57"/>
      <c r="EU1321" s="57"/>
      <c r="EV1321" s="57"/>
      <c r="EW1321" s="57"/>
      <c r="EX1321" s="57"/>
      <c r="EY1321" s="57"/>
      <c r="EZ1321" s="57"/>
      <c r="FA1321" s="57"/>
      <c r="FB1321" s="57"/>
      <c r="FC1321" s="57"/>
      <c r="FD1321" s="57"/>
      <c r="FE1321" s="57"/>
      <c r="FF1321" s="57"/>
      <c r="FG1321" s="92"/>
      <c r="FH1321" s="92"/>
      <c r="FI1321" s="92"/>
      <c r="FJ1321" s="92"/>
      <c r="FK1321" s="92"/>
      <c r="FL1321" s="92"/>
      <c r="FM1321" s="92"/>
      <c r="FN1321" s="92"/>
      <c r="FO1321" s="92"/>
    </row>
    <row r="1322" s="58" customFormat="1" ht="15" spans="1:171">
      <c r="A1322" s="85">
        <v>2249999</v>
      </c>
      <c r="B1322" s="106" t="s">
        <v>1109</v>
      </c>
      <c r="C1322" s="87">
        <v>60</v>
      </c>
      <c r="D1322" s="87">
        <v>60</v>
      </c>
      <c r="E1322" s="88">
        <f t="shared" si="93"/>
        <v>1</v>
      </c>
      <c r="F1322" s="57"/>
      <c r="G1322" s="57"/>
      <c r="H1322" s="57"/>
      <c r="I1322" s="57"/>
      <c r="J1322" s="57"/>
      <c r="K1322" s="57"/>
      <c r="L1322" s="57"/>
      <c r="M1322" s="57"/>
      <c r="N1322" s="57"/>
      <c r="O1322" s="57"/>
      <c r="P1322" s="57"/>
      <c r="Q1322" s="57"/>
      <c r="R1322" s="57"/>
      <c r="S1322" s="57"/>
      <c r="T1322" s="57"/>
      <c r="U1322" s="57"/>
      <c r="V1322" s="57"/>
      <c r="W1322" s="57"/>
      <c r="X1322" s="57"/>
      <c r="Y1322" s="57"/>
      <c r="Z1322" s="57"/>
      <c r="AA1322" s="57"/>
      <c r="AB1322" s="57"/>
      <c r="AC1322" s="57"/>
      <c r="AD1322" s="57"/>
      <c r="AE1322" s="57"/>
      <c r="AF1322" s="57"/>
      <c r="AG1322" s="57"/>
      <c r="AH1322" s="57"/>
      <c r="AI1322" s="57"/>
      <c r="AJ1322" s="57"/>
      <c r="AK1322" s="57"/>
      <c r="AL1322" s="57"/>
      <c r="AM1322" s="57"/>
      <c r="AN1322" s="57"/>
      <c r="AO1322" s="57"/>
      <c r="AP1322" s="57"/>
      <c r="AQ1322" s="57"/>
      <c r="AR1322" s="57"/>
      <c r="AS1322" s="57"/>
      <c r="AT1322" s="57"/>
      <c r="AU1322" s="57"/>
      <c r="AV1322" s="57"/>
      <c r="AW1322" s="57"/>
      <c r="AX1322" s="57"/>
      <c r="AY1322" s="57"/>
      <c r="AZ1322" s="57"/>
      <c r="BA1322" s="57"/>
      <c r="BB1322" s="57"/>
      <c r="BC1322" s="57"/>
      <c r="BD1322" s="57"/>
      <c r="BE1322" s="57"/>
      <c r="BF1322" s="57"/>
      <c r="BG1322" s="57"/>
      <c r="BH1322" s="57"/>
      <c r="BI1322" s="57"/>
      <c r="BJ1322" s="57"/>
      <c r="BK1322" s="57"/>
      <c r="BL1322" s="57"/>
      <c r="BM1322" s="57"/>
      <c r="BN1322" s="57"/>
      <c r="BO1322" s="57"/>
      <c r="BP1322" s="57"/>
      <c r="BQ1322" s="57"/>
      <c r="BR1322" s="57"/>
      <c r="BS1322" s="57"/>
      <c r="BT1322" s="57"/>
      <c r="BU1322" s="57"/>
      <c r="BV1322" s="57"/>
      <c r="BW1322" s="57"/>
      <c r="BX1322" s="57"/>
      <c r="BY1322" s="57"/>
      <c r="BZ1322" s="57"/>
      <c r="CA1322" s="57"/>
      <c r="CB1322" s="57"/>
      <c r="CC1322" s="57"/>
      <c r="CD1322" s="57"/>
      <c r="CE1322" s="57"/>
      <c r="CF1322" s="57"/>
      <c r="CG1322" s="57"/>
      <c r="CH1322" s="57"/>
      <c r="CI1322" s="57"/>
      <c r="CJ1322" s="57"/>
      <c r="CK1322" s="57"/>
      <c r="CL1322" s="57"/>
      <c r="CM1322" s="57"/>
      <c r="CN1322" s="57"/>
      <c r="CO1322" s="57"/>
      <c r="CP1322" s="57"/>
      <c r="CQ1322" s="57"/>
      <c r="CR1322" s="57"/>
      <c r="CS1322" s="57"/>
      <c r="CT1322" s="57"/>
      <c r="CU1322" s="57"/>
      <c r="CV1322" s="57"/>
      <c r="CW1322" s="57"/>
      <c r="CX1322" s="57"/>
      <c r="CY1322" s="57"/>
      <c r="CZ1322" s="57"/>
      <c r="DA1322" s="57"/>
      <c r="DB1322" s="57"/>
      <c r="DC1322" s="57"/>
      <c r="DD1322" s="57"/>
      <c r="DE1322" s="57"/>
      <c r="DF1322" s="57"/>
      <c r="DG1322" s="57"/>
      <c r="DH1322" s="57"/>
      <c r="DI1322" s="57"/>
      <c r="DJ1322" s="57"/>
      <c r="DK1322" s="57"/>
      <c r="DL1322" s="57"/>
      <c r="DM1322" s="57"/>
      <c r="DN1322" s="57"/>
      <c r="DO1322" s="57"/>
      <c r="DP1322" s="57"/>
      <c r="DQ1322" s="57"/>
      <c r="DR1322" s="57"/>
      <c r="DS1322" s="57"/>
      <c r="DT1322" s="57"/>
      <c r="DU1322" s="57"/>
      <c r="DV1322" s="57"/>
      <c r="DW1322" s="57"/>
      <c r="DX1322" s="57"/>
      <c r="DY1322" s="57"/>
      <c r="DZ1322" s="57"/>
      <c r="EA1322" s="57"/>
      <c r="EB1322" s="57"/>
      <c r="EC1322" s="57"/>
      <c r="ED1322" s="57"/>
      <c r="EE1322" s="57"/>
      <c r="EF1322" s="57"/>
      <c r="EG1322" s="57"/>
      <c r="EH1322" s="57"/>
      <c r="EI1322" s="57"/>
      <c r="EJ1322" s="57"/>
      <c r="EK1322" s="57"/>
      <c r="EL1322" s="57"/>
      <c r="EM1322" s="57"/>
      <c r="EN1322" s="57"/>
      <c r="EO1322" s="57"/>
      <c r="EP1322" s="57"/>
      <c r="EQ1322" s="57"/>
      <c r="ER1322" s="57"/>
      <c r="ES1322" s="57"/>
      <c r="ET1322" s="57"/>
      <c r="EU1322" s="57"/>
      <c r="EV1322" s="57"/>
      <c r="EW1322" s="57"/>
      <c r="EX1322" s="57"/>
      <c r="EY1322" s="57"/>
      <c r="EZ1322" s="57"/>
      <c r="FA1322" s="57"/>
      <c r="FB1322" s="57"/>
      <c r="FC1322" s="57"/>
      <c r="FD1322" s="57"/>
      <c r="FE1322" s="57"/>
      <c r="FF1322" s="57"/>
      <c r="FG1322" s="92"/>
      <c r="FH1322" s="92"/>
      <c r="FI1322" s="92"/>
      <c r="FJ1322" s="92"/>
      <c r="FK1322" s="92"/>
      <c r="FL1322" s="92"/>
      <c r="FM1322" s="92"/>
      <c r="FN1322" s="92"/>
      <c r="FO1322" s="92"/>
    </row>
    <row r="1323" s="58" customFormat="1" ht="15" spans="1:171">
      <c r="A1323" s="77">
        <v>227</v>
      </c>
      <c r="B1323" s="78" t="s">
        <v>1110</v>
      </c>
      <c r="C1323" s="79">
        <f>C1324</f>
        <v>0</v>
      </c>
      <c r="D1323" s="79">
        <f>D1324</f>
        <v>2270</v>
      </c>
      <c r="E1323" s="80"/>
      <c r="F1323" s="57"/>
      <c r="G1323" s="57"/>
      <c r="H1323" s="57"/>
      <c r="I1323" s="57"/>
      <c r="J1323" s="57"/>
      <c r="K1323" s="57"/>
      <c r="L1323" s="57"/>
      <c r="M1323" s="57"/>
      <c r="N1323" s="57"/>
      <c r="O1323" s="57"/>
      <c r="P1323" s="57"/>
      <c r="Q1323" s="57"/>
      <c r="R1323" s="57"/>
      <c r="S1323" s="57"/>
      <c r="T1323" s="57"/>
      <c r="U1323" s="57"/>
      <c r="V1323" s="57"/>
      <c r="W1323" s="57"/>
      <c r="X1323" s="57"/>
      <c r="Y1323" s="57"/>
      <c r="Z1323" s="57"/>
      <c r="AA1323" s="57"/>
      <c r="AB1323" s="57"/>
      <c r="AC1323" s="57"/>
      <c r="AD1323" s="57"/>
      <c r="AE1323" s="57"/>
      <c r="AF1323" s="57"/>
      <c r="AG1323" s="57"/>
      <c r="AH1323" s="57"/>
      <c r="AI1323" s="57"/>
      <c r="AJ1323" s="57"/>
      <c r="AK1323" s="57"/>
      <c r="AL1323" s="57"/>
      <c r="AM1323" s="57"/>
      <c r="AN1323" s="57"/>
      <c r="AO1323" s="57"/>
      <c r="AP1323" s="57"/>
      <c r="AQ1323" s="57"/>
      <c r="AR1323" s="57"/>
      <c r="AS1323" s="57"/>
      <c r="AT1323" s="57"/>
      <c r="AU1323" s="57"/>
      <c r="AV1323" s="57"/>
      <c r="AW1323" s="57"/>
      <c r="AX1323" s="57"/>
      <c r="AY1323" s="57"/>
      <c r="AZ1323" s="57"/>
      <c r="BA1323" s="57"/>
      <c r="BB1323" s="57"/>
      <c r="BC1323" s="57"/>
      <c r="BD1323" s="57"/>
      <c r="BE1323" s="57"/>
      <c r="BF1323" s="57"/>
      <c r="BG1323" s="57"/>
      <c r="BH1323" s="57"/>
      <c r="BI1323" s="57"/>
      <c r="BJ1323" s="57"/>
      <c r="BK1323" s="57"/>
      <c r="BL1323" s="57"/>
      <c r="BM1323" s="57"/>
      <c r="BN1323" s="57"/>
      <c r="BO1323" s="57"/>
      <c r="BP1323" s="57"/>
      <c r="BQ1323" s="57"/>
      <c r="BR1323" s="57"/>
      <c r="BS1323" s="57"/>
      <c r="BT1323" s="57"/>
      <c r="BU1323" s="57"/>
      <c r="BV1323" s="57"/>
      <c r="BW1323" s="57"/>
      <c r="BX1323" s="57"/>
      <c r="BY1323" s="57"/>
      <c r="BZ1323" s="57"/>
      <c r="CA1323" s="57"/>
      <c r="CB1323" s="57"/>
      <c r="CC1323" s="57"/>
      <c r="CD1323" s="57"/>
      <c r="CE1323" s="57"/>
      <c r="CF1323" s="57"/>
      <c r="CG1323" s="57"/>
      <c r="CH1323" s="57"/>
      <c r="CI1323" s="57"/>
      <c r="CJ1323" s="57"/>
      <c r="CK1323" s="57"/>
      <c r="CL1323" s="57"/>
      <c r="CM1323" s="57"/>
      <c r="CN1323" s="57"/>
      <c r="CO1323" s="57"/>
      <c r="CP1323" s="57"/>
      <c r="CQ1323" s="57"/>
      <c r="CR1323" s="57"/>
      <c r="CS1323" s="57"/>
      <c r="CT1323" s="57"/>
      <c r="CU1323" s="57"/>
      <c r="CV1323" s="57"/>
      <c r="CW1323" s="57"/>
      <c r="CX1323" s="57"/>
      <c r="CY1323" s="57"/>
      <c r="CZ1323" s="57"/>
      <c r="DA1323" s="57"/>
      <c r="DB1323" s="57"/>
      <c r="DC1323" s="57"/>
      <c r="DD1323" s="57"/>
      <c r="DE1323" s="57"/>
      <c r="DF1323" s="57"/>
      <c r="DG1323" s="57"/>
      <c r="DH1323" s="57"/>
      <c r="DI1323" s="57"/>
      <c r="DJ1323" s="57"/>
      <c r="DK1323" s="57"/>
      <c r="DL1323" s="57"/>
      <c r="DM1323" s="57"/>
      <c r="DN1323" s="57"/>
      <c r="DO1323" s="57"/>
      <c r="DP1323" s="57"/>
      <c r="DQ1323" s="57"/>
      <c r="DR1323" s="57"/>
      <c r="DS1323" s="57"/>
      <c r="DT1323" s="57"/>
      <c r="DU1323" s="57"/>
      <c r="DV1323" s="57"/>
      <c r="DW1323" s="57"/>
      <c r="DX1323" s="57"/>
      <c r="DY1323" s="57"/>
      <c r="DZ1323" s="57"/>
      <c r="EA1323" s="57"/>
      <c r="EB1323" s="57"/>
      <c r="EC1323" s="57"/>
      <c r="ED1323" s="57"/>
      <c r="EE1323" s="57"/>
      <c r="EF1323" s="57"/>
      <c r="EG1323" s="57"/>
      <c r="EH1323" s="57"/>
      <c r="EI1323" s="57"/>
      <c r="EJ1323" s="57"/>
      <c r="EK1323" s="57"/>
      <c r="EL1323" s="57"/>
      <c r="EM1323" s="57"/>
      <c r="EN1323" s="57"/>
      <c r="EO1323" s="57"/>
      <c r="EP1323" s="57"/>
      <c r="EQ1323" s="57"/>
      <c r="ER1323" s="57"/>
      <c r="ES1323" s="57"/>
      <c r="ET1323" s="57"/>
      <c r="EU1323" s="57"/>
      <c r="EV1323" s="57"/>
      <c r="EW1323" s="57"/>
      <c r="EX1323" s="57"/>
      <c r="EY1323" s="57"/>
      <c r="EZ1323" s="57"/>
      <c r="FA1323" s="57"/>
      <c r="FB1323" s="57"/>
      <c r="FC1323" s="57"/>
      <c r="FD1323" s="57"/>
      <c r="FE1323" s="57"/>
      <c r="FF1323" s="57"/>
      <c r="FG1323" s="92"/>
      <c r="FH1323" s="92"/>
      <c r="FI1323" s="92"/>
      <c r="FJ1323" s="92"/>
      <c r="FK1323" s="92"/>
      <c r="FL1323" s="92"/>
      <c r="FM1323" s="92"/>
      <c r="FN1323" s="92"/>
      <c r="FO1323" s="92"/>
    </row>
    <row r="1324" s="58" customFormat="1" ht="15" spans="1:171">
      <c r="A1324" s="81">
        <v>227</v>
      </c>
      <c r="B1324" s="82" t="s">
        <v>1110</v>
      </c>
      <c r="C1324" s="83">
        <v>0</v>
      </c>
      <c r="D1324" s="94">
        <v>2270</v>
      </c>
      <c r="E1324" s="84"/>
      <c r="F1324" s="57"/>
      <c r="G1324" s="57"/>
      <c r="H1324" s="57"/>
      <c r="I1324" s="57"/>
      <c r="J1324" s="57"/>
      <c r="K1324" s="57"/>
      <c r="L1324" s="57"/>
      <c r="M1324" s="57"/>
      <c r="N1324" s="57"/>
      <c r="O1324" s="57"/>
      <c r="P1324" s="57"/>
      <c r="Q1324" s="57"/>
      <c r="R1324" s="57"/>
      <c r="S1324" s="57"/>
      <c r="T1324" s="57"/>
      <c r="U1324" s="57"/>
      <c r="V1324" s="57"/>
      <c r="W1324" s="57"/>
      <c r="X1324" s="57"/>
      <c r="Y1324" s="57"/>
      <c r="Z1324" s="57"/>
      <c r="AA1324" s="57"/>
      <c r="AB1324" s="57"/>
      <c r="AC1324" s="57"/>
      <c r="AD1324" s="57"/>
      <c r="AE1324" s="57"/>
      <c r="AF1324" s="57"/>
      <c r="AG1324" s="57"/>
      <c r="AH1324" s="57"/>
      <c r="AI1324" s="57"/>
      <c r="AJ1324" s="57"/>
      <c r="AK1324" s="57"/>
      <c r="AL1324" s="57"/>
      <c r="AM1324" s="57"/>
      <c r="AN1324" s="57"/>
      <c r="AO1324" s="57"/>
      <c r="AP1324" s="57"/>
      <c r="AQ1324" s="57"/>
      <c r="AR1324" s="57"/>
      <c r="AS1324" s="57"/>
      <c r="AT1324" s="57"/>
      <c r="AU1324" s="57"/>
      <c r="AV1324" s="57"/>
      <c r="AW1324" s="57"/>
      <c r="AX1324" s="57"/>
      <c r="AY1324" s="57"/>
      <c r="AZ1324" s="57"/>
      <c r="BA1324" s="57"/>
      <c r="BB1324" s="57"/>
      <c r="BC1324" s="57"/>
      <c r="BD1324" s="57"/>
      <c r="BE1324" s="57"/>
      <c r="BF1324" s="57"/>
      <c r="BG1324" s="57"/>
      <c r="BH1324" s="57"/>
      <c r="BI1324" s="57"/>
      <c r="BJ1324" s="57"/>
      <c r="BK1324" s="57"/>
      <c r="BL1324" s="57"/>
      <c r="BM1324" s="57"/>
      <c r="BN1324" s="57"/>
      <c r="BO1324" s="57"/>
      <c r="BP1324" s="57"/>
      <c r="BQ1324" s="57"/>
      <c r="BR1324" s="57"/>
      <c r="BS1324" s="57"/>
      <c r="BT1324" s="57"/>
      <c r="BU1324" s="57"/>
      <c r="BV1324" s="57"/>
      <c r="BW1324" s="57"/>
      <c r="BX1324" s="57"/>
      <c r="BY1324" s="57"/>
      <c r="BZ1324" s="57"/>
      <c r="CA1324" s="57"/>
      <c r="CB1324" s="57"/>
      <c r="CC1324" s="57"/>
      <c r="CD1324" s="57"/>
      <c r="CE1324" s="57"/>
      <c r="CF1324" s="57"/>
      <c r="CG1324" s="57"/>
      <c r="CH1324" s="57"/>
      <c r="CI1324" s="57"/>
      <c r="CJ1324" s="57"/>
      <c r="CK1324" s="57"/>
      <c r="CL1324" s="57"/>
      <c r="CM1324" s="57"/>
      <c r="CN1324" s="57"/>
      <c r="CO1324" s="57"/>
      <c r="CP1324" s="57"/>
      <c r="CQ1324" s="57"/>
      <c r="CR1324" s="57"/>
      <c r="CS1324" s="57"/>
      <c r="CT1324" s="57"/>
      <c r="CU1324" s="57"/>
      <c r="CV1324" s="57"/>
      <c r="CW1324" s="57"/>
      <c r="CX1324" s="57"/>
      <c r="CY1324" s="57"/>
      <c r="CZ1324" s="57"/>
      <c r="DA1324" s="57"/>
      <c r="DB1324" s="57"/>
      <c r="DC1324" s="57"/>
      <c r="DD1324" s="57"/>
      <c r="DE1324" s="57"/>
      <c r="DF1324" s="57"/>
      <c r="DG1324" s="57"/>
      <c r="DH1324" s="57"/>
      <c r="DI1324" s="57"/>
      <c r="DJ1324" s="57"/>
      <c r="DK1324" s="57"/>
      <c r="DL1324" s="57"/>
      <c r="DM1324" s="57"/>
      <c r="DN1324" s="57"/>
      <c r="DO1324" s="57"/>
      <c r="DP1324" s="57"/>
      <c r="DQ1324" s="57"/>
      <c r="DR1324" s="57"/>
      <c r="DS1324" s="57"/>
      <c r="DT1324" s="57"/>
      <c r="DU1324" s="57"/>
      <c r="DV1324" s="57"/>
      <c r="DW1324" s="57"/>
      <c r="DX1324" s="57"/>
      <c r="DY1324" s="57"/>
      <c r="DZ1324" s="57"/>
      <c r="EA1324" s="57"/>
      <c r="EB1324" s="57"/>
      <c r="EC1324" s="57"/>
      <c r="ED1324" s="57"/>
      <c r="EE1324" s="57"/>
      <c r="EF1324" s="57"/>
      <c r="EG1324" s="57"/>
      <c r="EH1324" s="57"/>
      <c r="EI1324" s="57"/>
      <c r="EJ1324" s="57"/>
      <c r="EK1324" s="57"/>
      <c r="EL1324" s="57"/>
      <c r="EM1324" s="57"/>
      <c r="EN1324" s="57"/>
      <c r="EO1324" s="57"/>
      <c r="EP1324" s="57"/>
      <c r="EQ1324" s="57"/>
      <c r="ER1324" s="57"/>
      <c r="ES1324" s="57"/>
      <c r="ET1324" s="57"/>
      <c r="EU1324" s="57"/>
      <c r="EV1324" s="57"/>
      <c r="EW1324" s="57"/>
      <c r="EX1324" s="57"/>
      <c r="EY1324" s="57"/>
      <c r="EZ1324" s="57"/>
      <c r="FA1324" s="57"/>
      <c r="FB1324" s="57"/>
      <c r="FC1324" s="57"/>
      <c r="FD1324" s="57"/>
      <c r="FE1324" s="57"/>
      <c r="FF1324" s="57"/>
      <c r="FG1324" s="92"/>
      <c r="FH1324" s="92"/>
      <c r="FI1324" s="92"/>
      <c r="FJ1324" s="92"/>
      <c r="FK1324" s="92"/>
      <c r="FL1324" s="92"/>
      <c r="FM1324" s="92"/>
      <c r="FN1324" s="92"/>
      <c r="FO1324" s="92"/>
    </row>
    <row r="1325" s="58" customFormat="1" ht="15" spans="1:171">
      <c r="A1325" s="77">
        <v>229</v>
      </c>
      <c r="B1325" s="78" t="s">
        <v>306</v>
      </c>
      <c r="C1325" s="79">
        <v>0</v>
      </c>
      <c r="D1325" s="103">
        <v>0</v>
      </c>
      <c r="E1325" s="80"/>
      <c r="F1325" s="57"/>
      <c r="G1325" s="57"/>
      <c r="H1325" s="57"/>
      <c r="I1325" s="57"/>
      <c r="J1325" s="57"/>
      <c r="K1325" s="57"/>
      <c r="L1325" s="57"/>
      <c r="M1325" s="57"/>
      <c r="N1325" s="57"/>
      <c r="O1325" s="57"/>
      <c r="P1325" s="57"/>
      <c r="Q1325" s="57"/>
      <c r="R1325" s="57"/>
      <c r="S1325" s="57"/>
      <c r="T1325" s="57"/>
      <c r="U1325" s="57"/>
      <c r="V1325" s="57"/>
      <c r="W1325" s="57"/>
      <c r="X1325" s="57"/>
      <c r="Y1325" s="57"/>
      <c r="Z1325" s="57"/>
      <c r="AA1325" s="57"/>
      <c r="AB1325" s="57"/>
      <c r="AC1325" s="57"/>
      <c r="AD1325" s="57"/>
      <c r="AE1325" s="57"/>
      <c r="AF1325" s="57"/>
      <c r="AG1325" s="57"/>
      <c r="AH1325" s="57"/>
      <c r="AI1325" s="57"/>
      <c r="AJ1325" s="57"/>
      <c r="AK1325" s="57"/>
      <c r="AL1325" s="57"/>
      <c r="AM1325" s="57"/>
      <c r="AN1325" s="57"/>
      <c r="AO1325" s="57"/>
      <c r="AP1325" s="57"/>
      <c r="AQ1325" s="57"/>
      <c r="AR1325" s="57"/>
      <c r="AS1325" s="57"/>
      <c r="AT1325" s="57"/>
      <c r="AU1325" s="57"/>
      <c r="AV1325" s="57"/>
      <c r="AW1325" s="57"/>
      <c r="AX1325" s="57"/>
      <c r="AY1325" s="57"/>
      <c r="AZ1325" s="57"/>
      <c r="BA1325" s="57"/>
      <c r="BB1325" s="57"/>
      <c r="BC1325" s="57"/>
      <c r="BD1325" s="57"/>
      <c r="BE1325" s="57"/>
      <c r="BF1325" s="57"/>
      <c r="BG1325" s="57"/>
      <c r="BH1325" s="57"/>
      <c r="BI1325" s="57"/>
      <c r="BJ1325" s="57"/>
      <c r="BK1325" s="57"/>
      <c r="BL1325" s="57"/>
      <c r="BM1325" s="57"/>
      <c r="BN1325" s="57"/>
      <c r="BO1325" s="57"/>
      <c r="BP1325" s="57"/>
      <c r="BQ1325" s="57"/>
      <c r="BR1325" s="57"/>
      <c r="BS1325" s="57"/>
      <c r="BT1325" s="57"/>
      <c r="BU1325" s="57"/>
      <c r="BV1325" s="57"/>
      <c r="BW1325" s="57"/>
      <c r="BX1325" s="57"/>
      <c r="BY1325" s="57"/>
      <c r="BZ1325" s="57"/>
      <c r="CA1325" s="57"/>
      <c r="CB1325" s="57"/>
      <c r="CC1325" s="57"/>
      <c r="CD1325" s="57"/>
      <c r="CE1325" s="57"/>
      <c r="CF1325" s="57"/>
      <c r="CG1325" s="57"/>
      <c r="CH1325" s="57"/>
      <c r="CI1325" s="57"/>
      <c r="CJ1325" s="57"/>
      <c r="CK1325" s="57"/>
      <c r="CL1325" s="57"/>
      <c r="CM1325" s="57"/>
      <c r="CN1325" s="57"/>
      <c r="CO1325" s="57"/>
      <c r="CP1325" s="57"/>
      <c r="CQ1325" s="57"/>
      <c r="CR1325" s="57"/>
      <c r="CS1325" s="57"/>
      <c r="CT1325" s="57"/>
      <c r="CU1325" s="57"/>
      <c r="CV1325" s="57"/>
      <c r="CW1325" s="57"/>
      <c r="CX1325" s="57"/>
      <c r="CY1325" s="57"/>
      <c r="CZ1325" s="57"/>
      <c r="DA1325" s="57"/>
      <c r="DB1325" s="57"/>
      <c r="DC1325" s="57"/>
      <c r="DD1325" s="57"/>
      <c r="DE1325" s="57"/>
      <c r="DF1325" s="57"/>
      <c r="DG1325" s="57"/>
      <c r="DH1325" s="57"/>
      <c r="DI1325" s="57"/>
      <c r="DJ1325" s="57"/>
      <c r="DK1325" s="57"/>
      <c r="DL1325" s="57"/>
      <c r="DM1325" s="57"/>
      <c r="DN1325" s="57"/>
      <c r="DO1325" s="57"/>
      <c r="DP1325" s="57"/>
      <c r="DQ1325" s="57"/>
      <c r="DR1325" s="57"/>
      <c r="DS1325" s="57"/>
      <c r="DT1325" s="57"/>
      <c r="DU1325" s="57"/>
      <c r="DV1325" s="57"/>
      <c r="DW1325" s="57"/>
      <c r="DX1325" s="57"/>
      <c r="DY1325" s="57"/>
      <c r="DZ1325" s="57"/>
      <c r="EA1325" s="57"/>
      <c r="EB1325" s="57"/>
      <c r="EC1325" s="57"/>
      <c r="ED1325" s="57"/>
      <c r="EE1325" s="57"/>
      <c r="EF1325" s="57"/>
      <c r="EG1325" s="57"/>
      <c r="EH1325" s="57"/>
      <c r="EI1325" s="57"/>
      <c r="EJ1325" s="57"/>
      <c r="EK1325" s="57"/>
      <c r="EL1325" s="57"/>
      <c r="EM1325" s="57"/>
      <c r="EN1325" s="57"/>
      <c r="EO1325" s="57"/>
      <c r="EP1325" s="57"/>
      <c r="EQ1325" s="57"/>
      <c r="ER1325" s="57"/>
      <c r="ES1325" s="57"/>
      <c r="ET1325" s="57"/>
      <c r="EU1325" s="57"/>
      <c r="EV1325" s="57"/>
      <c r="EW1325" s="57"/>
      <c r="EX1325" s="57"/>
      <c r="EY1325" s="57"/>
      <c r="EZ1325" s="57"/>
      <c r="FA1325" s="57"/>
      <c r="FB1325" s="57"/>
      <c r="FC1325" s="57"/>
      <c r="FD1325" s="57"/>
      <c r="FE1325" s="57"/>
      <c r="FF1325" s="57"/>
      <c r="FG1325" s="92"/>
      <c r="FH1325" s="92"/>
      <c r="FI1325" s="92"/>
      <c r="FJ1325" s="92"/>
      <c r="FK1325" s="92"/>
      <c r="FL1325" s="92"/>
      <c r="FM1325" s="92"/>
      <c r="FN1325" s="92"/>
      <c r="FO1325" s="92"/>
    </row>
    <row r="1326" s="58" customFormat="1" ht="15" spans="1:171">
      <c r="A1326" s="95">
        <v>22902</v>
      </c>
      <c r="B1326" s="107" t="s">
        <v>1111</v>
      </c>
      <c r="C1326" s="97">
        <v>0</v>
      </c>
      <c r="D1326" s="97">
        <v>0</v>
      </c>
      <c r="E1326" s="88"/>
      <c r="F1326" s="57"/>
      <c r="G1326" s="57"/>
      <c r="H1326" s="57"/>
      <c r="I1326" s="57"/>
      <c r="J1326" s="57"/>
      <c r="K1326" s="57"/>
      <c r="L1326" s="57"/>
      <c r="M1326" s="57"/>
      <c r="N1326" s="57"/>
      <c r="O1326" s="57"/>
      <c r="P1326" s="57"/>
      <c r="Q1326" s="57"/>
      <c r="R1326" s="57"/>
      <c r="S1326" s="57"/>
      <c r="T1326" s="57"/>
      <c r="U1326" s="57"/>
      <c r="V1326" s="57"/>
      <c r="W1326" s="57"/>
      <c r="X1326" s="57"/>
      <c r="Y1326" s="57"/>
      <c r="Z1326" s="57"/>
      <c r="AA1326" s="57"/>
      <c r="AB1326" s="57"/>
      <c r="AC1326" s="57"/>
      <c r="AD1326" s="57"/>
      <c r="AE1326" s="57"/>
      <c r="AF1326" s="57"/>
      <c r="AG1326" s="57"/>
      <c r="AH1326" s="57"/>
      <c r="AI1326" s="57"/>
      <c r="AJ1326" s="57"/>
      <c r="AK1326" s="57"/>
      <c r="AL1326" s="57"/>
      <c r="AM1326" s="57"/>
      <c r="AN1326" s="57"/>
      <c r="AO1326" s="57"/>
      <c r="AP1326" s="57"/>
      <c r="AQ1326" s="57"/>
      <c r="AR1326" s="57"/>
      <c r="AS1326" s="57"/>
      <c r="AT1326" s="57"/>
      <c r="AU1326" s="57"/>
      <c r="AV1326" s="57"/>
      <c r="AW1326" s="57"/>
      <c r="AX1326" s="57"/>
      <c r="AY1326" s="57"/>
      <c r="AZ1326" s="57"/>
      <c r="BA1326" s="57"/>
      <c r="BB1326" s="57"/>
      <c r="BC1326" s="57"/>
      <c r="BD1326" s="57"/>
      <c r="BE1326" s="57"/>
      <c r="BF1326" s="57"/>
      <c r="BG1326" s="57"/>
      <c r="BH1326" s="57"/>
      <c r="BI1326" s="57"/>
      <c r="BJ1326" s="57"/>
      <c r="BK1326" s="57"/>
      <c r="BL1326" s="57"/>
      <c r="BM1326" s="57"/>
      <c r="BN1326" s="57"/>
      <c r="BO1326" s="57"/>
      <c r="BP1326" s="57"/>
      <c r="BQ1326" s="57"/>
      <c r="BR1326" s="57"/>
      <c r="BS1326" s="57"/>
      <c r="BT1326" s="57"/>
      <c r="BU1326" s="57"/>
      <c r="BV1326" s="57"/>
      <c r="BW1326" s="57"/>
      <c r="BX1326" s="57"/>
      <c r="BY1326" s="57"/>
      <c r="BZ1326" s="57"/>
      <c r="CA1326" s="57"/>
      <c r="CB1326" s="57"/>
      <c r="CC1326" s="57"/>
      <c r="CD1326" s="57"/>
      <c r="CE1326" s="57"/>
      <c r="CF1326" s="57"/>
      <c r="CG1326" s="57"/>
      <c r="CH1326" s="57"/>
      <c r="CI1326" s="57"/>
      <c r="CJ1326" s="57"/>
      <c r="CK1326" s="57"/>
      <c r="CL1326" s="57"/>
      <c r="CM1326" s="57"/>
      <c r="CN1326" s="57"/>
      <c r="CO1326" s="57"/>
      <c r="CP1326" s="57"/>
      <c r="CQ1326" s="57"/>
      <c r="CR1326" s="57"/>
      <c r="CS1326" s="57"/>
      <c r="CT1326" s="57"/>
      <c r="CU1326" s="57"/>
      <c r="CV1326" s="57"/>
      <c r="CW1326" s="57"/>
      <c r="CX1326" s="57"/>
      <c r="CY1326" s="57"/>
      <c r="CZ1326" s="57"/>
      <c r="DA1326" s="57"/>
      <c r="DB1326" s="57"/>
      <c r="DC1326" s="57"/>
      <c r="DD1326" s="57"/>
      <c r="DE1326" s="57"/>
      <c r="DF1326" s="57"/>
      <c r="DG1326" s="57"/>
      <c r="DH1326" s="57"/>
      <c r="DI1326" s="57"/>
      <c r="DJ1326" s="57"/>
      <c r="DK1326" s="57"/>
      <c r="DL1326" s="57"/>
      <c r="DM1326" s="57"/>
      <c r="DN1326" s="57"/>
      <c r="DO1326" s="57"/>
      <c r="DP1326" s="57"/>
      <c r="DQ1326" s="57"/>
      <c r="DR1326" s="57"/>
      <c r="DS1326" s="57"/>
      <c r="DT1326" s="57"/>
      <c r="DU1326" s="57"/>
      <c r="DV1326" s="57"/>
      <c r="DW1326" s="57"/>
      <c r="DX1326" s="57"/>
      <c r="DY1326" s="57"/>
      <c r="DZ1326" s="57"/>
      <c r="EA1326" s="57"/>
      <c r="EB1326" s="57"/>
      <c r="EC1326" s="57"/>
      <c r="ED1326" s="57"/>
      <c r="EE1326" s="57"/>
      <c r="EF1326" s="57"/>
      <c r="EG1326" s="57"/>
      <c r="EH1326" s="57"/>
      <c r="EI1326" s="57"/>
      <c r="EJ1326" s="57"/>
      <c r="EK1326" s="57"/>
      <c r="EL1326" s="57"/>
      <c r="EM1326" s="57"/>
      <c r="EN1326" s="57"/>
      <c r="EO1326" s="57"/>
      <c r="EP1326" s="57"/>
      <c r="EQ1326" s="57"/>
      <c r="ER1326" s="57"/>
      <c r="ES1326" s="57"/>
      <c r="ET1326" s="57"/>
      <c r="EU1326" s="57"/>
      <c r="EV1326" s="57"/>
      <c r="EW1326" s="57"/>
      <c r="EX1326" s="57"/>
      <c r="EY1326" s="57"/>
      <c r="EZ1326" s="57"/>
      <c r="FA1326" s="57"/>
      <c r="FB1326" s="57"/>
      <c r="FC1326" s="57"/>
      <c r="FD1326" s="57"/>
      <c r="FE1326" s="57"/>
      <c r="FF1326" s="57"/>
      <c r="FG1326" s="92"/>
      <c r="FH1326" s="92"/>
      <c r="FI1326" s="92"/>
      <c r="FJ1326" s="92"/>
      <c r="FK1326" s="92"/>
      <c r="FL1326" s="92"/>
      <c r="FM1326" s="92"/>
      <c r="FN1326" s="92"/>
      <c r="FO1326" s="92"/>
    </row>
    <row r="1327" s="58" customFormat="1" ht="15" spans="1:171">
      <c r="A1327" s="85">
        <v>2290201</v>
      </c>
      <c r="B1327" s="106" t="s">
        <v>1111</v>
      </c>
      <c r="C1327" s="87"/>
      <c r="D1327" s="87"/>
      <c r="E1327" s="88"/>
      <c r="F1327" s="57"/>
      <c r="G1327" s="57"/>
      <c r="H1327" s="57"/>
      <c r="I1327" s="57"/>
      <c r="J1327" s="57"/>
      <c r="K1327" s="57"/>
      <c r="L1327" s="57"/>
      <c r="M1327" s="57"/>
      <c r="N1327" s="57"/>
      <c r="O1327" s="57"/>
      <c r="P1327" s="57"/>
      <c r="Q1327" s="57"/>
      <c r="R1327" s="57"/>
      <c r="S1327" s="57"/>
      <c r="T1327" s="57"/>
      <c r="U1327" s="57"/>
      <c r="V1327" s="57"/>
      <c r="W1327" s="57"/>
      <c r="X1327" s="57"/>
      <c r="Y1327" s="57"/>
      <c r="Z1327" s="57"/>
      <c r="AA1327" s="57"/>
      <c r="AB1327" s="57"/>
      <c r="AC1327" s="57"/>
      <c r="AD1327" s="57"/>
      <c r="AE1327" s="57"/>
      <c r="AF1327" s="57"/>
      <c r="AG1327" s="57"/>
      <c r="AH1327" s="57"/>
      <c r="AI1327" s="57"/>
      <c r="AJ1327" s="57"/>
      <c r="AK1327" s="57"/>
      <c r="AL1327" s="57"/>
      <c r="AM1327" s="57"/>
      <c r="AN1327" s="57"/>
      <c r="AO1327" s="57"/>
      <c r="AP1327" s="57"/>
      <c r="AQ1327" s="57"/>
      <c r="AR1327" s="57"/>
      <c r="AS1327" s="57"/>
      <c r="AT1327" s="57"/>
      <c r="AU1327" s="57"/>
      <c r="AV1327" s="57"/>
      <c r="AW1327" s="57"/>
      <c r="AX1327" s="57"/>
      <c r="AY1327" s="57"/>
      <c r="AZ1327" s="57"/>
      <c r="BA1327" s="57"/>
      <c r="BB1327" s="57"/>
      <c r="BC1327" s="57"/>
      <c r="BD1327" s="57"/>
      <c r="BE1327" s="57"/>
      <c r="BF1327" s="57"/>
      <c r="BG1327" s="57"/>
      <c r="BH1327" s="57"/>
      <c r="BI1327" s="57"/>
      <c r="BJ1327" s="57"/>
      <c r="BK1327" s="57"/>
      <c r="BL1327" s="57"/>
      <c r="BM1327" s="57"/>
      <c r="BN1327" s="57"/>
      <c r="BO1327" s="57"/>
      <c r="BP1327" s="57"/>
      <c r="BQ1327" s="57"/>
      <c r="BR1327" s="57"/>
      <c r="BS1327" s="57"/>
      <c r="BT1327" s="57"/>
      <c r="BU1327" s="57"/>
      <c r="BV1327" s="57"/>
      <c r="BW1327" s="57"/>
      <c r="BX1327" s="57"/>
      <c r="BY1327" s="57"/>
      <c r="BZ1327" s="57"/>
      <c r="CA1327" s="57"/>
      <c r="CB1327" s="57"/>
      <c r="CC1327" s="57"/>
      <c r="CD1327" s="57"/>
      <c r="CE1327" s="57"/>
      <c r="CF1327" s="57"/>
      <c r="CG1327" s="57"/>
      <c r="CH1327" s="57"/>
      <c r="CI1327" s="57"/>
      <c r="CJ1327" s="57"/>
      <c r="CK1327" s="57"/>
      <c r="CL1327" s="57"/>
      <c r="CM1327" s="57"/>
      <c r="CN1327" s="57"/>
      <c r="CO1327" s="57"/>
      <c r="CP1327" s="57"/>
      <c r="CQ1327" s="57"/>
      <c r="CR1327" s="57"/>
      <c r="CS1327" s="57"/>
      <c r="CT1327" s="57"/>
      <c r="CU1327" s="57"/>
      <c r="CV1327" s="57"/>
      <c r="CW1327" s="57"/>
      <c r="CX1327" s="57"/>
      <c r="CY1327" s="57"/>
      <c r="CZ1327" s="57"/>
      <c r="DA1327" s="57"/>
      <c r="DB1327" s="57"/>
      <c r="DC1327" s="57"/>
      <c r="DD1327" s="57"/>
      <c r="DE1327" s="57"/>
      <c r="DF1327" s="57"/>
      <c r="DG1327" s="57"/>
      <c r="DH1327" s="57"/>
      <c r="DI1327" s="57"/>
      <c r="DJ1327" s="57"/>
      <c r="DK1327" s="57"/>
      <c r="DL1327" s="57"/>
      <c r="DM1327" s="57"/>
      <c r="DN1327" s="57"/>
      <c r="DO1327" s="57"/>
      <c r="DP1327" s="57"/>
      <c r="DQ1327" s="57"/>
      <c r="DR1327" s="57"/>
      <c r="DS1327" s="57"/>
      <c r="DT1327" s="57"/>
      <c r="DU1327" s="57"/>
      <c r="DV1327" s="57"/>
      <c r="DW1327" s="57"/>
      <c r="DX1327" s="57"/>
      <c r="DY1327" s="57"/>
      <c r="DZ1327" s="57"/>
      <c r="EA1327" s="57"/>
      <c r="EB1327" s="57"/>
      <c r="EC1327" s="57"/>
      <c r="ED1327" s="57"/>
      <c r="EE1327" s="57"/>
      <c r="EF1327" s="57"/>
      <c r="EG1327" s="57"/>
      <c r="EH1327" s="57"/>
      <c r="EI1327" s="57"/>
      <c r="EJ1327" s="57"/>
      <c r="EK1327" s="57"/>
      <c r="EL1327" s="57"/>
      <c r="EM1327" s="57"/>
      <c r="EN1327" s="57"/>
      <c r="EO1327" s="57"/>
      <c r="EP1327" s="57"/>
      <c r="EQ1327" s="57"/>
      <c r="ER1327" s="57"/>
      <c r="ES1327" s="57"/>
      <c r="ET1327" s="57"/>
      <c r="EU1327" s="57"/>
      <c r="EV1327" s="57"/>
      <c r="EW1327" s="57"/>
      <c r="EX1327" s="57"/>
      <c r="EY1327" s="57"/>
      <c r="EZ1327" s="57"/>
      <c r="FA1327" s="57"/>
      <c r="FB1327" s="57"/>
      <c r="FC1327" s="57"/>
      <c r="FD1327" s="57"/>
      <c r="FE1327" s="57"/>
      <c r="FF1327" s="57"/>
      <c r="FG1327" s="92"/>
      <c r="FH1327" s="92"/>
      <c r="FI1327" s="92"/>
      <c r="FJ1327" s="92"/>
      <c r="FK1327" s="92"/>
      <c r="FL1327" s="92"/>
      <c r="FM1327" s="92"/>
      <c r="FN1327" s="92"/>
      <c r="FO1327" s="92"/>
    </row>
    <row r="1328" s="58" customFormat="1" ht="15" spans="1:171">
      <c r="A1328" s="95">
        <v>22999</v>
      </c>
      <c r="B1328" s="107" t="s">
        <v>306</v>
      </c>
      <c r="C1328" s="97">
        <v>0</v>
      </c>
      <c r="D1328" s="97">
        <v>0</v>
      </c>
      <c r="E1328" s="88"/>
      <c r="F1328" s="57"/>
      <c r="G1328" s="57"/>
      <c r="H1328" s="57"/>
      <c r="I1328" s="57"/>
      <c r="J1328" s="57"/>
      <c r="K1328" s="57"/>
      <c r="L1328" s="57"/>
      <c r="M1328" s="57"/>
      <c r="N1328" s="57"/>
      <c r="O1328" s="57"/>
      <c r="P1328" s="57"/>
      <c r="Q1328" s="57"/>
      <c r="R1328" s="57"/>
      <c r="S1328" s="57"/>
      <c r="T1328" s="57"/>
      <c r="U1328" s="57"/>
      <c r="V1328" s="57"/>
      <c r="W1328" s="57"/>
      <c r="X1328" s="57"/>
      <c r="Y1328" s="57"/>
      <c r="Z1328" s="57"/>
      <c r="AA1328" s="57"/>
      <c r="AB1328" s="57"/>
      <c r="AC1328" s="57"/>
      <c r="AD1328" s="57"/>
      <c r="AE1328" s="57"/>
      <c r="AF1328" s="57"/>
      <c r="AG1328" s="57"/>
      <c r="AH1328" s="57"/>
      <c r="AI1328" s="57"/>
      <c r="AJ1328" s="57"/>
      <c r="AK1328" s="57"/>
      <c r="AL1328" s="57"/>
      <c r="AM1328" s="57"/>
      <c r="AN1328" s="57"/>
      <c r="AO1328" s="57"/>
      <c r="AP1328" s="57"/>
      <c r="AQ1328" s="57"/>
      <c r="AR1328" s="57"/>
      <c r="AS1328" s="57"/>
      <c r="AT1328" s="57"/>
      <c r="AU1328" s="57"/>
      <c r="AV1328" s="57"/>
      <c r="AW1328" s="57"/>
      <c r="AX1328" s="57"/>
      <c r="AY1328" s="57"/>
      <c r="AZ1328" s="57"/>
      <c r="BA1328" s="57"/>
      <c r="BB1328" s="57"/>
      <c r="BC1328" s="57"/>
      <c r="BD1328" s="57"/>
      <c r="BE1328" s="57"/>
      <c r="BF1328" s="57"/>
      <c r="BG1328" s="57"/>
      <c r="BH1328" s="57"/>
      <c r="BI1328" s="57"/>
      <c r="BJ1328" s="57"/>
      <c r="BK1328" s="57"/>
      <c r="BL1328" s="57"/>
      <c r="BM1328" s="57"/>
      <c r="BN1328" s="57"/>
      <c r="BO1328" s="57"/>
      <c r="BP1328" s="57"/>
      <c r="BQ1328" s="57"/>
      <c r="BR1328" s="57"/>
      <c r="BS1328" s="57"/>
      <c r="BT1328" s="57"/>
      <c r="BU1328" s="57"/>
      <c r="BV1328" s="57"/>
      <c r="BW1328" s="57"/>
      <c r="BX1328" s="57"/>
      <c r="BY1328" s="57"/>
      <c r="BZ1328" s="57"/>
      <c r="CA1328" s="57"/>
      <c r="CB1328" s="57"/>
      <c r="CC1328" s="57"/>
      <c r="CD1328" s="57"/>
      <c r="CE1328" s="57"/>
      <c r="CF1328" s="57"/>
      <c r="CG1328" s="57"/>
      <c r="CH1328" s="57"/>
      <c r="CI1328" s="57"/>
      <c r="CJ1328" s="57"/>
      <c r="CK1328" s="57"/>
      <c r="CL1328" s="57"/>
      <c r="CM1328" s="57"/>
      <c r="CN1328" s="57"/>
      <c r="CO1328" s="57"/>
      <c r="CP1328" s="57"/>
      <c r="CQ1328" s="57"/>
      <c r="CR1328" s="57"/>
      <c r="CS1328" s="57"/>
      <c r="CT1328" s="57"/>
      <c r="CU1328" s="57"/>
      <c r="CV1328" s="57"/>
      <c r="CW1328" s="57"/>
      <c r="CX1328" s="57"/>
      <c r="CY1328" s="57"/>
      <c r="CZ1328" s="57"/>
      <c r="DA1328" s="57"/>
      <c r="DB1328" s="57"/>
      <c r="DC1328" s="57"/>
      <c r="DD1328" s="57"/>
      <c r="DE1328" s="57"/>
      <c r="DF1328" s="57"/>
      <c r="DG1328" s="57"/>
      <c r="DH1328" s="57"/>
      <c r="DI1328" s="57"/>
      <c r="DJ1328" s="57"/>
      <c r="DK1328" s="57"/>
      <c r="DL1328" s="57"/>
      <c r="DM1328" s="57"/>
      <c r="DN1328" s="57"/>
      <c r="DO1328" s="57"/>
      <c r="DP1328" s="57"/>
      <c r="DQ1328" s="57"/>
      <c r="DR1328" s="57"/>
      <c r="DS1328" s="57"/>
      <c r="DT1328" s="57"/>
      <c r="DU1328" s="57"/>
      <c r="DV1328" s="57"/>
      <c r="DW1328" s="57"/>
      <c r="DX1328" s="57"/>
      <c r="DY1328" s="57"/>
      <c r="DZ1328" s="57"/>
      <c r="EA1328" s="57"/>
      <c r="EB1328" s="57"/>
      <c r="EC1328" s="57"/>
      <c r="ED1328" s="57"/>
      <c r="EE1328" s="57"/>
      <c r="EF1328" s="57"/>
      <c r="EG1328" s="57"/>
      <c r="EH1328" s="57"/>
      <c r="EI1328" s="57"/>
      <c r="EJ1328" s="57"/>
      <c r="EK1328" s="57"/>
      <c r="EL1328" s="57"/>
      <c r="EM1328" s="57"/>
      <c r="EN1328" s="57"/>
      <c r="EO1328" s="57"/>
      <c r="EP1328" s="57"/>
      <c r="EQ1328" s="57"/>
      <c r="ER1328" s="57"/>
      <c r="ES1328" s="57"/>
      <c r="ET1328" s="57"/>
      <c r="EU1328" s="57"/>
      <c r="EV1328" s="57"/>
      <c r="EW1328" s="57"/>
      <c r="EX1328" s="57"/>
      <c r="EY1328" s="57"/>
      <c r="EZ1328" s="57"/>
      <c r="FA1328" s="57"/>
      <c r="FB1328" s="57"/>
      <c r="FC1328" s="57"/>
      <c r="FD1328" s="57"/>
      <c r="FE1328" s="57"/>
      <c r="FF1328" s="57"/>
      <c r="FG1328" s="92"/>
      <c r="FH1328" s="92"/>
      <c r="FI1328" s="92"/>
      <c r="FJ1328" s="92"/>
      <c r="FK1328" s="92"/>
      <c r="FL1328" s="92"/>
      <c r="FM1328" s="92"/>
      <c r="FN1328" s="92"/>
      <c r="FO1328" s="92"/>
    </row>
    <row r="1329" s="58" customFormat="1" ht="15" spans="1:171">
      <c r="A1329" s="85">
        <v>2299999</v>
      </c>
      <c r="B1329" s="106" t="s">
        <v>306</v>
      </c>
      <c r="C1329" s="87">
        <v>0</v>
      </c>
      <c r="D1329" s="87">
        <v>0</v>
      </c>
      <c r="E1329" s="88"/>
      <c r="F1329" s="57"/>
      <c r="G1329" s="57"/>
      <c r="H1329" s="57"/>
      <c r="I1329" s="57"/>
      <c r="J1329" s="57"/>
      <c r="K1329" s="57"/>
      <c r="L1329" s="57"/>
      <c r="M1329" s="57"/>
      <c r="N1329" s="57"/>
      <c r="O1329" s="57"/>
      <c r="P1329" s="57"/>
      <c r="Q1329" s="57"/>
      <c r="R1329" s="57"/>
      <c r="S1329" s="57"/>
      <c r="T1329" s="57"/>
      <c r="U1329" s="57"/>
      <c r="V1329" s="57"/>
      <c r="W1329" s="57"/>
      <c r="X1329" s="57"/>
      <c r="Y1329" s="57"/>
      <c r="Z1329" s="57"/>
      <c r="AA1329" s="57"/>
      <c r="AB1329" s="57"/>
      <c r="AC1329" s="57"/>
      <c r="AD1329" s="57"/>
      <c r="AE1329" s="57"/>
      <c r="AF1329" s="57"/>
      <c r="AG1329" s="57"/>
      <c r="AH1329" s="57"/>
      <c r="AI1329" s="57"/>
      <c r="AJ1329" s="57"/>
      <c r="AK1329" s="57"/>
      <c r="AL1329" s="57"/>
      <c r="AM1329" s="57"/>
      <c r="AN1329" s="57"/>
      <c r="AO1329" s="57"/>
      <c r="AP1329" s="57"/>
      <c r="AQ1329" s="57"/>
      <c r="AR1329" s="57"/>
      <c r="AS1329" s="57"/>
      <c r="AT1329" s="57"/>
      <c r="AU1329" s="57"/>
      <c r="AV1329" s="57"/>
      <c r="AW1329" s="57"/>
      <c r="AX1329" s="57"/>
      <c r="AY1329" s="57"/>
      <c r="AZ1329" s="57"/>
      <c r="BA1329" s="57"/>
      <c r="BB1329" s="57"/>
      <c r="BC1329" s="57"/>
      <c r="BD1329" s="57"/>
      <c r="BE1329" s="57"/>
      <c r="BF1329" s="57"/>
      <c r="BG1329" s="57"/>
      <c r="BH1329" s="57"/>
      <c r="BI1329" s="57"/>
      <c r="BJ1329" s="57"/>
      <c r="BK1329" s="57"/>
      <c r="BL1329" s="57"/>
      <c r="BM1329" s="57"/>
      <c r="BN1329" s="57"/>
      <c r="BO1329" s="57"/>
      <c r="BP1329" s="57"/>
      <c r="BQ1329" s="57"/>
      <c r="BR1329" s="57"/>
      <c r="BS1329" s="57"/>
      <c r="BT1329" s="57"/>
      <c r="BU1329" s="57"/>
      <c r="BV1329" s="57"/>
      <c r="BW1329" s="57"/>
      <c r="BX1329" s="57"/>
      <c r="BY1329" s="57"/>
      <c r="BZ1329" s="57"/>
      <c r="CA1329" s="57"/>
      <c r="CB1329" s="57"/>
      <c r="CC1329" s="57"/>
      <c r="CD1329" s="57"/>
      <c r="CE1329" s="57"/>
      <c r="CF1329" s="57"/>
      <c r="CG1329" s="57"/>
      <c r="CH1329" s="57"/>
      <c r="CI1329" s="57"/>
      <c r="CJ1329" s="57"/>
      <c r="CK1329" s="57"/>
      <c r="CL1329" s="57"/>
      <c r="CM1329" s="57"/>
      <c r="CN1329" s="57"/>
      <c r="CO1329" s="57"/>
      <c r="CP1329" s="57"/>
      <c r="CQ1329" s="57"/>
      <c r="CR1329" s="57"/>
      <c r="CS1329" s="57"/>
      <c r="CT1329" s="57"/>
      <c r="CU1329" s="57"/>
      <c r="CV1329" s="57"/>
      <c r="CW1329" s="57"/>
      <c r="CX1329" s="57"/>
      <c r="CY1329" s="57"/>
      <c r="CZ1329" s="57"/>
      <c r="DA1329" s="57"/>
      <c r="DB1329" s="57"/>
      <c r="DC1329" s="57"/>
      <c r="DD1329" s="57"/>
      <c r="DE1329" s="57"/>
      <c r="DF1329" s="57"/>
      <c r="DG1329" s="57"/>
      <c r="DH1329" s="57"/>
      <c r="DI1329" s="57"/>
      <c r="DJ1329" s="57"/>
      <c r="DK1329" s="57"/>
      <c r="DL1329" s="57"/>
      <c r="DM1329" s="57"/>
      <c r="DN1329" s="57"/>
      <c r="DO1329" s="57"/>
      <c r="DP1329" s="57"/>
      <c r="DQ1329" s="57"/>
      <c r="DR1329" s="57"/>
      <c r="DS1329" s="57"/>
      <c r="DT1329" s="57"/>
      <c r="DU1329" s="57"/>
      <c r="DV1329" s="57"/>
      <c r="DW1329" s="57"/>
      <c r="DX1329" s="57"/>
      <c r="DY1329" s="57"/>
      <c r="DZ1329" s="57"/>
      <c r="EA1329" s="57"/>
      <c r="EB1329" s="57"/>
      <c r="EC1329" s="57"/>
      <c r="ED1329" s="57"/>
      <c r="EE1329" s="57"/>
      <c r="EF1329" s="57"/>
      <c r="EG1329" s="57"/>
      <c r="EH1329" s="57"/>
      <c r="EI1329" s="57"/>
      <c r="EJ1329" s="57"/>
      <c r="EK1329" s="57"/>
      <c r="EL1329" s="57"/>
      <c r="EM1329" s="57"/>
      <c r="EN1329" s="57"/>
      <c r="EO1329" s="57"/>
      <c r="EP1329" s="57"/>
      <c r="EQ1329" s="57"/>
      <c r="ER1329" s="57"/>
      <c r="ES1329" s="57"/>
      <c r="ET1329" s="57"/>
      <c r="EU1329" s="57"/>
      <c r="EV1329" s="57"/>
      <c r="EW1329" s="57"/>
      <c r="EX1329" s="57"/>
      <c r="EY1329" s="57"/>
      <c r="EZ1329" s="57"/>
      <c r="FA1329" s="57"/>
      <c r="FB1329" s="57"/>
      <c r="FC1329" s="57"/>
      <c r="FD1329" s="57"/>
      <c r="FE1329" s="57"/>
      <c r="FF1329" s="57"/>
      <c r="FG1329" s="92"/>
      <c r="FH1329" s="92"/>
      <c r="FI1329" s="92"/>
      <c r="FJ1329" s="92"/>
      <c r="FK1329" s="92"/>
      <c r="FL1329" s="92"/>
      <c r="FM1329" s="92"/>
      <c r="FN1329" s="92"/>
      <c r="FO1329" s="92"/>
    </row>
    <row r="1330" s="58" customFormat="1" ht="15" spans="1:171">
      <c r="A1330" s="77">
        <v>232</v>
      </c>
      <c r="B1330" s="78" t="s">
        <v>1112</v>
      </c>
      <c r="C1330" s="79">
        <f>C1331</f>
        <v>6029</v>
      </c>
      <c r="D1330" s="79">
        <f>D1331</f>
        <v>4957</v>
      </c>
      <c r="E1330" s="80">
        <f t="shared" ref="E1330:E1332" si="94">SUM(D1330/C1330)</f>
        <v>0.822192735113618</v>
      </c>
      <c r="F1330" s="57"/>
      <c r="G1330" s="57"/>
      <c r="H1330" s="57"/>
      <c r="I1330" s="57"/>
      <c r="J1330" s="57"/>
      <c r="K1330" s="57"/>
      <c r="L1330" s="57"/>
      <c r="M1330" s="57"/>
      <c r="N1330" s="57"/>
      <c r="O1330" s="57"/>
      <c r="P1330" s="57"/>
      <c r="Q1330" s="57"/>
      <c r="R1330" s="57"/>
      <c r="S1330" s="57"/>
      <c r="T1330" s="57"/>
      <c r="U1330" s="57"/>
      <c r="V1330" s="57"/>
      <c r="W1330" s="57"/>
      <c r="X1330" s="57"/>
      <c r="Y1330" s="57"/>
      <c r="Z1330" s="57"/>
      <c r="AA1330" s="57"/>
      <c r="AB1330" s="57"/>
      <c r="AC1330" s="57"/>
      <c r="AD1330" s="57"/>
      <c r="AE1330" s="57"/>
      <c r="AF1330" s="57"/>
      <c r="AG1330" s="57"/>
      <c r="AH1330" s="57"/>
      <c r="AI1330" s="57"/>
      <c r="AJ1330" s="57"/>
      <c r="AK1330" s="57"/>
      <c r="AL1330" s="57"/>
      <c r="AM1330" s="57"/>
      <c r="AN1330" s="57"/>
      <c r="AO1330" s="57"/>
      <c r="AP1330" s="57"/>
      <c r="AQ1330" s="57"/>
      <c r="AR1330" s="57"/>
      <c r="AS1330" s="57"/>
      <c r="AT1330" s="57"/>
      <c r="AU1330" s="57"/>
      <c r="AV1330" s="57"/>
      <c r="AW1330" s="57"/>
      <c r="AX1330" s="57"/>
      <c r="AY1330" s="57"/>
      <c r="AZ1330" s="57"/>
      <c r="BA1330" s="57"/>
      <c r="BB1330" s="57"/>
      <c r="BC1330" s="57"/>
      <c r="BD1330" s="57"/>
      <c r="BE1330" s="57"/>
      <c r="BF1330" s="57"/>
      <c r="BG1330" s="57"/>
      <c r="BH1330" s="57"/>
      <c r="BI1330" s="57"/>
      <c r="BJ1330" s="57"/>
      <c r="BK1330" s="57"/>
      <c r="BL1330" s="57"/>
      <c r="BM1330" s="57"/>
      <c r="BN1330" s="57"/>
      <c r="BO1330" s="57"/>
      <c r="BP1330" s="57"/>
      <c r="BQ1330" s="57"/>
      <c r="BR1330" s="57"/>
      <c r="BS1330" s="57"/>
      <c r="BT1330" s="57"/>
      <c r="BU1330" s="57"/>
      <c r="BV1330" s="57"/>
      <c r="BW1330" s="57"/>
      <c r="BX1330" s="57"/>
      <c r="BY1330" s="57"/>
      <c r="BZ1330" s="57"/>
      <c r="CA1330" s="57"/>
      <c r="CB1330" s="57"/>
      <c r="CC1330" s="57"/>
      <c r="CD1330" s="57"/>
      <c r="CE1330" s="57"/>
      <c r="CF1330" s="57"/>
      <c r="CG1330" s="57"/>
      <c r="CH1330" s="57"/>
      <c r="CI1330" s="57"/>
      <c r="CJ1330" s="57"/>
      <c r="CK1330" s="57"/>
      <c r="CL1330" s="57"/>
      <c r="CM1330" s="57"/>
      <c r="CN1330" s="57"/>
      <c r="CO1330" s="57"/>
      <c r="CP1330" s="57"/>
      <c r="CQ1330" s="57"/>
      <c r="CR1330" s="57"/>
      <c r="CS1330" s="57"/>
      <c r="CT1330" s="57"/>
      <c r="CU1330" s="57"/>
      <c r="CV1330" s="57"/>
      <c r="CW1330" s="57"/>
      <c r="CX1330" s="57"/>
      <c r="CY1330" s="57"/>
      <c r="CZ1330" s="57"/>
      <c r="DA1330" s="57"/>
      <c r="DB1330" s="57"/>
      <c r="DC1330" s="57"/>
      <c r="DD1330" s="57"/>
      <c r="DE1330" s="57"/>
      <c r="DF1330" s="57"/>
      <c r="DG1330" s="57"/>
      <c r="DH1330" s="57"/>
      <c r="DI1330" s="57"/>
      <c r="DJ1330" s="57"/>
      <c r="DK1330" s="57"/>
      <c r="DL1330" s="57"/>
      <c r="DM1330" s="57"/>
      <c r="DN1330" s="57"/>
      <c r="DO1330" s="57"/>
      <c r="DP1330" s="57"/>
      <c r="DQ1330" s="57"/>
      <c r="DR1330" s="57"/>
      <c r="DS1330" s="57"/>
      <c r="DT1330" s="57"/>
      <c r="DU1330" s="57"/>
      <c r="DV1330" s="57"/>
      <c r="DW1330" s="57"/>
      <c r="DX1330" s="57"/>
      <c r="DY1330" s="57"/>
      <c r="DZ1330" s="57"/>
      <c r="EA1330" s="57"/>
      <c r="EB1330" s="57"/>
      <c r="EC1330" s="57"/>
      <c r="ED1330" s="57"/>
      <c r="EE1330" s="57"/>
      <c r="EF1330" s="57"/>
      <c r="EG1330" s="57"/>
      <c r="EH1330" s="57"/>
      <c r="EI1330" s="57"/>
      <c r="EJ1330" s="57"/>
      <c r="EK1330" s="57"/>
      <c r="EL1330" s="57"/>
      <c r="EM1330" s="57"/>
      <c r="EN1330" s="57"/>
      <c r="EO1330" s="57"/>
      <c r="EP1330" s="57"/>
      <c r="EQ1330" s="57"/>
      <c r="ER1330" s="57"/>
      <c r="ES1330" s="57"/>
      <c r="ET1330" s="57"/>
      <c r="EU1330" s="57"/>
      <c r="EV1330" s="57"/>
      <c r="EW1330" s="57"/>
      <c r="EX1330" s="57"/>
      <c r="EY1330" s="57"/>
      <c r="EZ1330" s="57"/>
      <c r="FA1330" s="57"/>
      <c r="FB1330" s="57"/>
      <c r="FC1330" s="57"/>
      <c r="FD1330" s="57"/>
      <c r="FE1330" s="57"/>
      <c r="FF1330" s="57"/>
      <c r="FG1330" s="92"/>
      <c r="FH1330" s="92"/>
      <c r="FI1330" s="92"/>
      <c r="FJ1330" s="92"/>
      <c r="FK1330" s="92"/>
      <c r="FL1330" s="92"/>
      <c r="FM1330" s="92"/>
      <c r="FN1330" s="92"/>
      <c r="FO1330" s="92"/>
    </row>
    <row r="1331" s="58" customFormat="1" ht="15" spans="1:171">
      <c r="A1331" s="81">
        <v>23203</v>
      </c>
      <c r="B1331" s="82" t="s">
        <v>1113</v>
      </c>
      <c r="C1331" s="83">
        <f>SUM(C1332:C1335)</f>
        <v>6029</v>
      </c>
      <c r="D1331" s="83">
        <f>SUM(D1332:D1335)</f>
        <v>4957</v>
      </c>
      <c r="E1331" s="84">
        <f t="shared" si="94"/>
        <v>0.822192735113618</v>
      </c>
      <c r="F1331" s="57"/>
      <c r="G1331" s="57"/>
      <c r="H1331" s="57"/>
      <c r="I1331" s="57"/>
      <c r="J1331" s="57"/>
      <c r="K1331" s="57"/>
      <c r="L1331" s="57"/>
      <c r="M1331" s="57"/>
      <c r="N1331" s="57"/>
      <c r="O1331" s="57"/>
      <c r="P1331" s="57"/>
      <c r="Q1331" s="57"/>
      <c r="R1331" s="57"/>
      <c r="S1331" s="57"/>
      <c r="T1331" s="57"/>
      <c r="U1331" s="57"/>
      <c r="V1331" s="57"/>
      <c r="W1331" s="57"/>
      <c r="X1331" s="57"/>
      <c r="Y1331" s="57"/>
      <c r="Z1331" s="57"/>
      <c r="AA1331" s="57"/>
      <c r="AB1331" s="57"/>
      <c r="AC1331" s="57"/>
      <c r="AD1331" s="57"/>
      <c r="AE1331" s="57"/>
      <c r="AF1331" s="57"/>
      <c r="AG1331" s="57"/>
      <c r="AH1331" s="57"/>
      <c r="AI1331" s="57"/>
      <c r="AJ1331" s="57"/>
      <c r="AK1331" s="57"/>
      <c r="AL1331" s="57"/>
      <c r="AM1331" s="57"/>
      <c r="AN1331" s="57"/>
      <c r="AO1331" s="57"/>
      <c r="AP1331" s="57"/>
      <c r="AQ1331" s="57"/>
      <c r="AR1331" s="57"/>
      <c r="AS1331" s="57"/>
      <c r="AT1331" s="57"/>
      <c r="AU1331" s="57"/>
      <c r="AV1331" s="57"/>
      <c r="AW1331" s="57"/>
      <c r="AX1331" s="57"/>
      <c r="AY1331" s="57"/>
      <c r="AZ1331" s="57"/>
      <c r="BA1331" s="57"/>
      <c r="BB1331" s="57"/>
      <c r="BC1331" s="57"/>
      <c r="BD1331" s="57"/>
      <c r="BE1331" s="57"/>
      <c r="BF1331" s="57"/>
      <c r="BG1331" s="57"/>
      <c r="BH1331" s="57"/>
      <c r="BI1331" s="57"/>
      <c r="BJ1331" s="57"/>
      <c r="BK1331" s="57"/>
      <c r="BL1331" s="57"/>
      <c r="BM1331" s="57"/>
      <c r="BN1331" s="57"/>
      <c r="BO1331" s="57"/>
      <c r="BP1331" s="57"/>
      <c r="BQ1331" s="57"/>
      <c r="BR1331" s="57"/>
      <c r="BS1331" s="57"/>
      <c r="BT1331" s="57"/>
      <c r="BU1331" s="57"/>
      <c r="BV1331" s="57"/>
      <c r="BW1331" s="57"/>
      <c r="BX1331" s="57"/>
      <c r="BY1331" s="57"/>
      <c r="BZ1331" s="57"/>
      <c r="CA1331" s="57"/>
      <c r="CB1331" s="57"/>
      <c r="CC1331" s="57"/>
      <c r="CD1331" s="57"/>
      <c r="CE1331" s="57"/>
      <c r="CF1331" s="57"/>
      <c r="CG1331" s="57"/>
      <c r="CH1331" s="57"/>
      <c r="CI1331" s="57"/>
      <c r="CJ1331" s="57"/>
      <c r="CK1331" s="57"/>
      <c r="CL1331" s="57"/>
      <c r="CM1331" s="57"/>
      <c r="CN1331" s="57"/>
      <c r="CO1331" s="57"/>
      <c r="CP1331" s="57"/>
      <c r="CQ1331" s="57"/>
      <c r="CR1331" s="57"/>
      <c r="CS1331" s="57"/>
      <c r="CT1331" s="57"/>
      <c r="CU1331" s="57"/>
      <c r="CV1331" s="57"/>
      <c r="CW1331" s="57"/>
      <c r="CX1331" s="57"/>
      <c r="CY1331" s="57"/>
      <c r="CZ1331" s="57"/>
      <c r="DA1331" s="57"/>
      <c r="DB1331" s="57"/>
      <c r="DC1331" s="57"/>
      <c r="DD1331" s="57"/>
      <c r="DE1331" s="57"/>
      <c r="DF1331" s="57"/>
      <c r="DG1331" s="57"/>
      <c r="DH1331" s="57"/>
      <c r="DI1331" s="57"/>
      <c r="DJ1331" s="57"/>
      <c r="DK1331" s="57"/>
      <c r="DL1331" s="57"/>
      <c r="DM1331" s="57"/>
      <c r="DN1331" s="57"/>
      <c r="DO1331" s="57"/>
      <c r="DP1331" s="57"/>
      <c r="DQ1331" s="57"/>
      <c r="DR1331" s="57"/>
      <c r="DS1331" s="57"/>
      <c r="DT1331" s="57"/>
      <c r="DU1331" s="57"/>
      <c r="DV1331" s="57"/>
      <c r="DW1331" s="57"/>
      <c r="DX1331" s="57"/>
      <c r="DY1331" s="57"/>
      <c r="DZ1331" s="57"/>
      <c r="EA1331" s="57"/>
      <c r="EB1331" s="57"/>
      <c r="EC1331" s="57"/>
      <c r="ED1331" s="57"/>
      <c r="EE1331" s="57"/>
      <c r="EF1331" s="57"/>
      <c r="EG1331" s="57"/>
      <c r="EH1331" s="57"/>
      <c r="EI1331" s="57"/>
      <c r="EJ1331" s="57"/>
      <c r="EK1331" s="57"/>
      <c r="EL1331" s="57"/>
      <c r="EM1331" s="57"/>
      <c r="EN1331" s="57"/>
      <c r="EO1331" s="57"/>
      <c r="EP1331" s="57"/>
      <c r="EQ1331" s="57"/>
      <c r="ER1331" s="57"/>
      <c r="ES1331" s="57"/>
      <c r="ET1331" s="57"/>
      <c r="EU1331" s="57"/>
      <c r="EV1331" s="57"/>
      <c r="EW1331" s="57"/>
      <c r="EX1331" s="57"/>
      <c r="EY1331" s="57"/>
      <c r="EZ1331" s="57"/>
      <c r="FA1331" s="57"/>
      <c r="FB1331" s="57"/>
      <c r="FC1331" s="57"/>
      <c r="FD1331" s="57"/>
      <c r="FE1331" s="57"/>
      <c r="FF1331" s="57"/>
      <c r="FG1331" s="92"/>
      <c r="FH1331" s="92"/>
      <c r="FI1331" s="92"/>
      <c r="FJ1331" s="92"/>
      <c r="FK1331" s="92"/>
      <c r="FL1331" s="92"/>
      <c r="FM1331" s="92"/>
      <c r="FN1331" s="92"/>
      <c r="FO1331" s="92"/>
    </row>
    <row r="1332" s="58" customFormat="1" ht="15" spans="1:171">
      <c r="A1332" s="85">
        <v>2320301</v>
      </c>
      <c r="B1332" s="106" t="s">
        <v>1114</v>
      </c>
      <c r="C1332" s="87">
        <v>5249</v>
      </c>
      <c r="D1332" s="87">
        <v>4957</v>
      </c>
      <c r="E1332" s="88">
        <f t="shared" si="94"/>
        <v>0.944370356258335</v>
      </c>
      <c r="F1332" s="57"/>
      <c r="G1332" s="57"/>
      <c r="H1332" s="57"/>
      <c r="I1332" s="57"/>
      <c r="J1332" s="57"/>
      <c r="K1332" s="57"/>
      <c r="L1332" s="57"/>
      <c r="M1332" s="57"/>
      <c r="N1332" s="57"/>
      <c r="O1332" s="57"/>
      <c r="P1332" s="57"/>
      <c r="Q1332" s="57"/>
      <c r="R1332" s="57"/>
      <c r="S1332" s="57"/>
      <c r="T1332" s="57"/>
      <c r="U1332" s="57"/>
      <c r="V1332" s="57"/>
      <c r="W1332" s="57"/>
      <c r="X1332" s="57"/>
      <c r="Y1332" s="57"/>
      <c r="Z1332" s="57"/>
      <c r="AA1332" s="57"/>
      <c r="AB1332" s="57"/>
      <c r="AC1332" s="57"/>
      <c r="AD1332" s="57"/>
      <c r="AE1332" s="57"/>
      <c r="AF1332" s="57"/>
      <c r="AG1332" s="57"/>
      <c r="AH1332" s="57"/>
      <c r="AI1332" s="57"/>
      <c r="AJ1332" s="57"/>
      <c r="AK1332" s="57"/>
      <c r="AL1332" s="57"/>
      <c r="AM1332" s="57"/>
      <c r="AN1332" s="57"/>
      <c r="AO1332" s="57"/>
      <c r="AP1332" s="57"/>
      <c r="AQ1332" s="57"/>
      <c r="AR1332" s="57"/>
      <c r="AS1332" s="57"/>
      <c r="AT1332" s="57"/>
      <c r="AU1332" s="57"/>
      <c r="AV1332" s="57"/>
      <c r="AW1332" s="57"/>
      <c r="AX1332" s="57"/>
      <c r="AY1332" s="57"/>
      <c r="AZ1332" s="57"/>
      <c r="BA1332" s="57"/>
      <c r="BB1332" s="57"/>
      <c r="BC1332" s="57"/>
      <c r="BD1332" s="57"/>
      <c r="BE1332" s="57"/>
      <c r="BF1332" s="57"/>
      <c r="BG1332" s="57"/>
      <c r="BH1332" s="57"/>
      <c r="BI1332" s="57"/>
      <c r="BJ1332" s="57"/>
      <c r="BK1332" s="57"/>
      <c r="BL1332" s="57"/>
      <c r="BM1332" s="57"/>
      <c r="BN1332" s="57"/>
      <c r="BO1332" s="57"/>
      <c r="BP1332" s="57"/>
      <c r="BQ1332" s="57"/>
      <c r="BR1332" s="57"/>
      <c r="BS1332" s="57"/>
      <c r="BT1332" s="57"/>
      <c r="BU1332" s="57"/>
      <c r="BV1332" s="57"/>
      <c r="BW1332" s="57"/>
      <c r="BX1332" s="57"/>
      <c r="BY1332" s="57"/>
      <c r="BZ1332" s="57"/>
      <c r="CA1332" s="57"/>
      <c r="CB1332" s="57"/>
      <c r="CC1332" s="57"/>
      <c r="CD1332" s="57"/>
      <c r="CE1332" s="57"/>
      <c r="CF1332" s="57"/>
      <c r="CG1332" s="57"/>
      <c r="CH1332" s="57"/>
      <c r="CI1332" s="57"/>
      <c r="CJ1332" s="57"/>
      <c r="CK1332" s="57"/>
      <c r="CL1332" s="57"/>
      <c r="CM1332" s="57"/>
      <c r="CN1332" s="57"/>
      <c r="CO1332" s="57"/>
      <c r="CP1332" s="57"/>
      <c r="CQ1332" s="57"/>
      <c r="CR1332" s="57"/>
      <c r="CS1332" s="57"/>
      <c r="CT1332" s="57"/>
      <c r="CU1332" s="57"/>
      <c r="CV1332" s="57"/>
      <c r="CW1332" s="57"/>
      <c r="CX1332" s="57"/>
      <c r="CY1332" s="57"/>
      <c r="CZ1332" s="57"/>
      <c r="DA1332" s="57"/>
      <c r="DB1332" s="57"/>
      <c r="DC1332" s="57"/>
      <c r="DD1332" s="57"/>
      <c r="DE1332" s="57"/>
      <c r="DF1332" s="57"/>
      <c r="DG1332" s="57"/>
      <c r="DH1332" s="57"/>
      <c r="DI1332" s="57"/>
      <c r="DJ1332" s="57"/>
      <c r="DK1332" s="57"/>
      <c r="DL1332" s="57"/>
      <c r="DM1332" s="57"/>
      <c r="DN1332" s="57"/>
      <c r="DO1332" s="57"/>
      <c r="DP1332" s="57"/>
      <c r="DQ1332" s="57"/>
      <c r="DR1332" s="57"/>
      <c r="DS1332" s="57"/>
      <c r="DT1332" s="57"/>
      <c r="DU1332" s="57"/>
      <c r="DV1332" s="57"/>
      <c r="DW1332" s="57"/>
      <c r="DX1332" s="57"/>
      <c r="DY1332" s="57"/>
      <c r="DZ1332" s="57"/>
      <c r="EA1332" s="57"/>
      <c r="EB1332" s="57"/>
      <c r="EC1332" s="57"/>
      <c r="ED1332" s="57"/>
      <c r="EE1332" s="57"/>
      <c r="EF1332" s="57"/>
      <c r="EG1332" s="57"/>
      <c r="EH1332" s="57"/>
      <c r="EI1332" s="57"/>
      <c r="EJ1332" s="57"/>
      <c r="EK1332" s="57"/>
      <c r="EL1332" s="57"/>
      <c r="EM1332" s="57"/>
      <c r="EN1332" s="57"/>
      <c r="EO1332" s="57"/>
      <c r="EP1332" s="57"/>
      <c r="EQ1332" s="57"/>
      <c r="ER1332" s="57"/>
      <c r="ES1332" s="57"/>
      <c r="ET1332" s="57"/>
      <c r="EU1332" s="57"/>
      <c r="EV1332" s="57"/>
      <c r="EW1332" s="57"/>
      <c r="EX1332" s="57"/>
      <c r="EY1332" s="57"/>
      <c r="EZ1332" s="57"/>
      <c r="FA1332" s="57"/>
      <c r="FB1332" s="57"/>
      <c r="FC1332" s="57"/>
      <c r="FD1332" s="57"/>
      <c r="FE1332" s="57"/>
      <c r="FF1332" s="57"/>
      <c r="FG1332" s="92"/>
      <c r="FH1332" s="92"/>
      <c r="FI1332" s="92"/>
      <c r="FJ1332" s="92"/>
      <c r="FK1332" s="92"/>
      <c r="FL1332" s="92"/>
      <c r="FM1332" s="92"/>
      <c r="FN1332" s="92"/>
      <c r="FO1332" s="92"/>
    </row>
    <row r="1333" s="58" customFormat="1" ht="15" spans="1:171">
      <c r="A1333" s="85">
        <v>2320302</v>
      </c>
      <c r="B1333" s="106" t="s">
        <v>1115</v>
      </c>
      <c r="C1333" s="87">
        <v>0</v>
      </c>
      <c r="D1333" s="87">
        <v>0</v>
      </c>
      <c r="E1333" s="88"/>
      <c r="F1333" s="57"/>
      <c r="G1333" s="57"/>
      <c r="H1333" s="57"/>
      <c r="I1333" s="57"/>
      <c r="J1333" s="57"/>
      <c r="K1333" s="57"/>
      <c r="L1333" s="57"/>
      <c r="M1333" s="57"/>
      <c r="N1333" s="57"/>
      <c r="O1333" s="57"/>
      <c r="P1333" s="57"/>
      <c r="Q1333" s="57"/>
      <c r="R1333" s="57"/>
      <c r="S1333" s="57"/>
      <c r="T1333" s="57"/>
      <c r="U1333" s="57"/>
      <c r="V1333" s="57"/>
      <c r="W1333" s="57"/>
      <c r="X1333" s="57"/>
      <c r="Y1333" s="57"/>
      <c r="Z1333" s="57"/>
      <c r="AA1333" s="57"/>
      <c r="AB1333" s="57"/>
      <c r="AC1333" s="57"/>
      <c r="AD1333" s="57"/>
      <c r="AE1333" s="57"/>
      <c r="AF1333" s="57"/>
      <c r="AG1333" s="57"/>
      <c r="AH1333" s="57"/>
      <c r="AI1333" s="57"/>
      <c r="AJ1333" s="57"/>
      <c r="AK1333" s="57"/>
      <c r="AL1333" s="57"/>
      <c r="AM1333" s="57"/>
      <c r="AN1333" s="57"/>
      <c r="AO1333" s="57"/>
      <c r="AP1333" s="57"/>
      <c r="AQ1333" s="57"/>
      <c r="AR1333" s="57"/>
      <c r="AS1333" s="57"/>
      <c r="AT1333" s="57"/>
      <c r="AU1333" s="57"/>
      <c r="AV1333" s="57"/>
      <c r="AW1333" s="57"/>
      <c r="AX1333" s="57"/>
      <c r="AY1333" s="57"/>
      <c r="AZ1333" s="57"/>
      <c r="BA1333" s="57"/>
      <c r="BB1333" s="57"/>
      <c r="BC1333" s="57"/>
      <c r="BD1333" s="57"/>
      <c r="BE1333" s="57"/>
      <c r="BF1333" s="57"/>
      <c r="BG1333" s="57"/>
      <c r="BH1333" s="57"/>
      <c r="BI1333" s="57"/>
      <c r="BJ1333" s="57"/>
      <c r="BK1333" s="57"/>
      <c r="BL1333" s="57"/>
      <c r="BM1333" s="57"/>
      <c r="BN1333" s="57"/>
      <c r="BO1333" s="57"/>
      <c r="BP1333" s="57"/>
      <c r="BQ1333" s="57"/>
      <c r="BR1333" s="57"/>
      <c r="BS1333" s="57"/>
      <c r="BT1333" s="57"/>
      <c r="BU1333" s="57"/>
      <c r="BV1333" s="57"/>
      <c r="BW1333" s="57"/>
      <c r="BX1333" s="57"/>
      <c r="BY1333" s="57"/>
      <c r="BZ1333" s="57"/>
      <c r="CA1333" s="57"/>
      <c r="CB1333" s="57"/>
      <c r="CC1333" s="57"/>
      <c r="CD1333" s="57"/>
      <c r="CE1333" s="57"/>
      <c r="CF1333" s="57"/>
      <c r="CG1333" s="57"/>
      <c r="CH1333" s="57"/>
      <c r="CI1333" s="57"/>
      <c r="CJ1333" s="57"/>
      <c r="CK1333" s="57"/>
      <c r="CL1333" s="57"/>
      <c r="CM1333" s="57"/>
      <c r="CN1333" s="57"/>
      <c r="CO1333" s="57"/>
      <c r="CP1333" s="57"/>
      <c r="CQ1333" s="57"/>
      <c r="CR1333" s="57"/>
      <c r="CS1333" s="57"/>
      <c r="CT1333" s="57"/>
      <c r="CU1333" s="57"/>
      <c r="CV1333" s="57"/>
      <c r="CW1333" s="57"/>
      <c r="CX1333" s="57"/>
      <c r="CY1333" s="57"/>
      <c r="CZ1333" s="57"/>
      <c r="DA1333" s="57"/>
      <c r="DB1333" s="57"/>
      <c r="DC1333" s="57"/>
      <c r="DD1333" s="57"/>
      <c r="DE1333" s="57"/>
      <c r="DF1333" s="57"/>
      <c r="DG1333" s="57"/>
      <c r="DH1333" s="57"/>
      <c r="DI1333" s="57"/>
      <c r="DJ1333" s="57"/>
      <c r="DK1333" s="57"/>
      <c r="DL1333" s="57"/>
      <c r="DM1333" s="57"/>
      <c r="DN1333" s="57"/>
      <c r="DO1333" s="57"/>
      <c r="DP1333" s="57"/>
      <c r="DQ1333" s="57"/>
      <c r="DR1333" s="57"/>
      <c r="DS1333" s="57"/>
      <c r="DT1333" s="57"/>
      <c r="DU1333" s="57"/>
      <c r="DV1333" s="57"/>
      <c r="DW1333" s="57"/>
      <c r="DX1333" s="57"/>
      <c r="DY1333" s="57"/>
      <c r="DZ1333" s="57"/>
      <c r="EA1333" s="57"/>
      <c r="EB1333" s="57"/>
      <c r="EC1333" s="57"/>
      <c r="ED1333" s="57"/>
      <c r="EE1333" s="57"/>
      <c r="EF1333" s="57"/>
      <c r="EG1333" s="57"/>
      <c r="EH1333" s="57"/>
      <c r="EI1333" s="57"/>
      <c r="EJ1333" s="57"/>
      <c r="EK1333" s="57"/>
      <c r="EL1333" s="57"/>
      <c r="EM1333" s="57"/>
      <c r="EN1333" s="57"/>
      <c r="EO1333" s="57"/>
      <c r="EP1333" s="57"/>
      <c r="EQ1333" s="57"/>
      <c r="ER1333" s="57"/>
      <c r="ES1333" s="57"/>
      <c r="ET1333" s="57"/>
      <c r="EU1333" s="57"/>
      <c r="EV1333" s="57"/>
      <c r="EW1333" s="57"/>
      <c r="EX1333" s="57"/>
      <c r="EY1333" s="57"/>
      <c r="EZ1333" s="57"/>
      <c r="FA1333" s="57"/>
      <c r="FB1333" s="57"/>
      <c r="FC1333" s="57"/>
      <c r="FD1333" s="57"/>
      <c r="FE1333" s="57"/>
      <c r="FF1333" s="57"/>
      <c r="FG1333" s="92"/>
      <c r="FH1333" s="92"/>
      <c r="FI1333" s="92"/>
      <c r="FJ1333" s="92"/>
      <c r="FK1333" s="92"/>
      <c r="FL1333" s="92"/>
      <c r="FM1333" s="92"/>
      <c r="FN1333" s="92"/>
      <c r="FO1333" s="92"/>
    </row>
    <row r="1334" s="58" customFormat="1" ht="15" spans="1:171">
      <c r="A1334" s="85">
        <v>2320303</v>
      </c>
      <c r="B1334" s="106" t="s">
        <v>1116</v>
      </c>
      <c r="C1334" s="87">
        <v>780</v>
      </c>
      <c r="D1334" s="87"/>
      <c r="E1334" s="88"/>
      <c r="F1334" s="57"/>
      <c r="G1334" s="57"/>
      <c r="H1334" s="57"/>
      <c r="I1334" s="57"/>
      <c r="J1334" s="57"/>
      <c r="K1334" s="57"/>
      <c r="L1334" s="57"/>
      <c r="M1334" s="57"/>
      <c r="N1334" s="57"/>
      <c r="O1334" s="57"/>
      <c r="P1334" s="57"/>
      <c r="Q1334" s="57"/>
      <c r="R1334" s="57"/>
      <c r="S1334" s="57"/>
      <c r="T1334" s="57"/>
      <c r="U1334" s="57"/>
      <c r="V1334" s="57"/>
      <c r="W1334" s="57"/>
      <c r="X1334" s="57"/>
      <c r="Y1334" s="57"/>
      <c r="Z1334" s="57"/>
      <c r="AA1334" s="57"/>
      <c r="AB1334" s="57"/>
      <c r="AC1334" s="57"/>
      <c r="AD1334" s="57"/>
      <c r="AE1334" s="57"/>
      <c r="AF1334" s="57"/>
      <c r="AG1334" s="57"/>
      <c r="AH1334" s="57"/>
      <c r="AI1334" s="57"/>
      <c r="AJ1334" s="57"/>
      <c r="AK1334" s="57"/>
      <c r="AL1334" s="57"/>
      <c r="AM1334" s="57"/>
      <c r="AN1334" s="57"/>
      <c r="AO1334" s="57"/>
      <c r="AP1334" s="57"/>
      <c r="AQ1334" s="57"/>
      <c r="AR1334" s="57"/>
      <c r="AS1334" s="57"/>
      <c r="AT1334" s="57"/>
      <c r="AU1334" s="57"/>
      <c r="AV1334" s="57"/>
      <c r="AW1334" s="57"/>
      <c r="AX1334" s="57"/>
      <c r="AY1334" s="57"/>
      <c r="AZ1334" s="57"/>
      <c r="BA1334" s="57"/>
      <c r="BB1334" s="57"/>
      <c r="BC1334" s="57"/>
      <c r="BD1334" s="57"/>
      <c r="BE1334" s="57"/>
      <c r="BF1334" s="57"/>
      <c r="BG1334" s="57"/>
      <c r="BH1334" s="57"/>
      <c r="BI1334" s="57"/>
      <c r="BJ1334" s="57"/>
      <c r="BK1334" s="57"/>
      <c r="BL1334" s="57"/>
      <c r="BM1334" s="57"/>
      <c r="BN1334" s="57"/>
      <c r="BO1334" s="57"/>
      <c r="BP1334" s="57"/>
      <c r="BQ1334" s="57"/>
      <c r="BR1334" s="57"/>
      <c r="BS1334" s="57"/>
      <c r="BT1334" s="57"/>
      <c r="BU1334" s="57"/>
      <c r="BV1334" s="57"/>
      <c r="BW1334" s="57"/>
      <c r="BX1334" s="57"/>
      <c r="BY1334" s="57"/>
      <c r="BZ1334" s="57"/>
      <c r="CA1334" s="57"/>
      <c r="CB1334" s="57"/>
      <c r="CC1334" s="57"/>
      <c r="CD1334" s="57"/>
      <c r="CE1334" s="57"/>
      <c r="CF1334" s="57"/>
      <c r="CG1334" s="57"/>
      <c r="CH1334" s="57"/>
      <c r="CI1334" s="57"/>
      <c r="CJ1334" s="57"/>
      <c r="CK1334" s="57"/>
      <c r="CL1334" s="57"/>
      <c r="CM1334" s="57"/>
      <c r="CN1334" s="57"/>
      <c r="CO1334" s="57"/>
      <c r="CP1334" s="57"/>
      <c r="CQ1334" s="57"/>
      <c r="CR1334" s="57"/>
      <c r="CS1334" s="57"/>
      <c r="CT1334" s="57"/>
      <c r="CU1334" s="57"/>
      <c r="CV1334" s="57"/>
      <c r="CW1334" s="57"/>
      <c r="CX1334" s="57"/>
      <c r="CY1334" s="57"/>
      <c r="CZ1334" s="57"/>
      <c r="DA1334" s="57"/>
      <c r="DB1334" s="57"/>
      <c r="DC1334" s="57"/>
      <c r="DD1334" s="57"/>
      <c r="DE1334" s="57"/>
      <c r="DF1334" s="57"/>
      <c r="DG1334" s="57"/>
      <c r="DH1334" s="57"/>
      <c r="DI1334" s="57"/>
      <c r="DJ1334" s="57"/>
      <c r="DK1334" s="57"/>
      <c r="DL1334" s="57"/>
      <c r="DM1334" s="57"/>
      <c r="DN1334" s="57"/>
      <c r="DO1334" s="57"/>
      <c r="DP1334" s="57"/>
      <c r="DQ1334" s="57"/>
      <c r="DR1334" s="57"/>
      <c r="DS1334" s="57"/>
      <c r="DT1334" s="57"/>
      <c r="DU1334" s="57"/>
      <c r="DV1334" s="57"/>
      <c r="DW1334" s="57"/>
      <c r="DX1334" s="57"/>
      <c r="DY1334" s="57"/>
      <c r="DZ1334" s="57"/>
      <c r="EA1334" s="57"/>
      <c r="EB1334" s="57"/>
      <c r="EC1334" s="57"/>
      <c r="ED1334" s="57"/>
      <c r="EE1334" s="57"/>
      <c r="EF1334" s="57"/>
      <c r="EG1334" s="57"/>
      <c r="EH1334" s="57"/>
      <c r="EI1334" s="57"/>
      <c r="EJ1334" s="57"/>
      <c r="EK1334" s="57"/>
      <c r="EL1334" s="57"/>
      <c r="EM1334" s="57"/>
      <c r="EN1334" s="57"/>
      <c r="EO1334" s="57"/>
      <c r="EP1334" s="57"/>
      <c r="EQ1334" s="57"/>
      <c r="ER1334" s="57"/>
      <c r="ES1334" s="57"/>
      <c r="ET1334" s="57"/>
      <c r="EU1334" s="57"/>
      <c r="EV1334" s="57"/>
      <c r="EW1334" s="57"/>
      <c r="EX1334" s="57"/>
      <c r="EY1334" s="57"/>
      <c r="EZ1334" s="57"/>
      <c r="FA1334" s="57"/>
      <c r="FB1334" s="57"/>
      <c r="FC1334" s="57"/>
      <c r="FD1334" s="57"/>
      <c r="FE1334" s="57"/>
      <c r="FF1334" s="57"/>
      <c r="FG1334" s="92"/>
      <c r="FH1334" s="92"/>
      <c r="FI1334" s="92"/>
      <c r="FJ1334" s="92"/>
      <c r="FK1334" s="92"/>
      <c r="FL1334" s="92"/>
      <c r="FM1334" s="92"/>
      <c r="FN1334" s="92"/>
      <c r="FO1334" s="92"/>
    </row>
    <row r="1335" s="58" customFormat="1" ht="15" spans="1:171">
      <c r="A1335" s="85">
        <v>2320399</v>
      </c>
      <c r="B1335" s="106" t="s">
        <v>1117</v>
      </c>
      <c r="C1335" s="87">
        <v>0</v>
      </c>
      <c r="D1335" s="87">
        <v>0</v>
      </c>
      <c r="E1335" s="88"/>
      <c r="F1335" s="57"/>
      <c r="G1335" s="57"/>
      <c r="H1335" s="57"/>
      <c r="I1335" s="57"/>
      <c r="J1335" s="57"/>
      <c r="K1335" s="57"/>
      <c r="L1335" s="57"/>
      <c r="M1335" s="57"/>
      <c r="N1335" s="57"/>
      <c r="O1335" s="57"/>
      <c r="P1335" s="57"/>
      <c r="Q1335" s="57"/>
      <c r="R1335" s="57"/>
      <c r="S1335" s="57"/>
      <c r="T1335" s="57"/>
      <c r="U1335" s="57"/>
      <c r="V1335" s="57"/>
      <c r="W1335" s="57"/>
      <c r="X1335" s="57"/>
      <c r="Y1335" s="57"/>
      <c r="Z1335" s="57"/>
      <c r="AA1335" s="57"/>
      <c r="AB1335" s="57"/>
      <c r="AC1335" s="57"/>
      <c r="AD1335" s="57"/>
      <c r="AE1335" s="57"/>
      <c r="AF1335" s="57"/>
      <c r="AG1335" s="57"/>
      <c r="AH1335" s="57"/>
      <c r="AI1335" s="57"/>
      <c r="AJ1335" s="57"/>
      <c r="AK1335" s="57"/>
      <c r="AL1335" s="57"/>
      <c r="AM1335" s="57"/>
      <c r="AN1335" s="57"/>
      <c r="AO1335" s="57"/>
      <c r="AP1335" s="57"/>
      <c r="AQ1335" s="57"/>
      <c r="AR1335" s="57"/>
      <c r="AS1335" s="57"/>
      <c r="AT1335" s="57"/>
      <c r="AU1335" s="57"/>
      <c r="AV1335" s="57"/>
      <c r="AW1335" s="57"/>
      <c r="AX1335" s="57"/>
      <c r="AY1335" s="57"/>
      <c r="AZ1335" s="57"/>
      <c r="BA1335" s="57"/>
      <c r="BB1335" s="57"/>
      <c r="BC1335" s="57"/>
      <c r="BD1335" s="57"/>
      <c r="BE1335" s="57"/>
      <c r="BF1335" s="57"/>
      <c r="BG1335" s="57"/>
      <c r="BH1335" s="57"/>
      <c r="BI1335" s="57"/>
      <c r="BJ1335" s="57"/>
      <c r="BK1335" s="57"/>
      <c r="BL1335" s="57"/>
      <c r="BM1335" s="57"/>
      <c r="BN1335" s="57"/>
      <c r="BO1335" s="57"/>
      <c r="BP1335" s="57"/>
      <c r="BQ1335" s="57"/>
      <c r="BR1335" s="57"/>
      <c r="BS1335" s="57"/>
      <c r="BT1335" s="57"/>
      <c r="BU1335" s="57"/>
      <c r="BV1335" s="57"/>
      <c r="BW1335" s="57"/>
      <c r="BX1335" s="57"/>
      <c r="BY1335" s="57"/>
      <c r="BZ1335" s="57"/>
      <c r="CA1335" s="57"/>
      <c r="CB1335" s="57"/>
      <c r="CC1335" s="57"/>
      <c r="CD1335" s="57"/>
      <c r="CE1335" s="57"/>
      <c r="CF1335" s="57"/>
      <c r="CG1335" s="57"/>
      <c r="CH1335" s="57"/>
      <c r="CI1335" s="57"/>
      <c r="CJ1335" s="57"/>
      <c r="CK1335" s="57"/>
      <c r="CL1335" s="57"/>
      <c r="CM1335" s="57"/>
      <c r="CN1335" s="57"/>
      <c r="CO1335" s="57"/>
      <c r="CP1335" s="57"/>
      <c r="CQ1335" s="57"/>
      <c r="CR1335" s="57"/>
      <c r="CS1335" s="57"/>
      <c r="CT1335" s="57"/>
      <c r="CU1335" s="57"/>
      <c r="CV1335" s="57"/>
      <c r="CW1335" s="57"/>
      <c r="CX1335" s="57"/>
      <c r="CY1335" s="57"/>
      <c r="CZ1335" s="57"/>
      <c r="DA1335" s="57"/>
      <c r="DB1335" s="57"/>
      <c r="DC1335" s="57"/>
      <c r="DD1335" s="57"/>
      <c r="DE1335" s="57"/>
      <c r="DF1335" s="57"/>
      <c r="DG1335" s="57"/>
      <c r="DH1335" s="57"/>
      <c r="DI1335" s="57"/>
      <c r="DJ1335" s="57"/>
      <c r="DK1335" s="57"/>
      <c r="DL1335" s="57"/>
      <c r="DM1335" s="57"/>
      <c r="DN1335" s="57"/>
      <c r="DO1335" s="57"/>
      <c r="DP1335" s="57"/>
      <c r="DQ1335" s="57"/>
      <c r="DR1335" s="57"/>
      <c r="DS1335" s="57"/>
      <c r="DT1335" s="57"/>
      <c r="DU1335" s="57"/>
      <c r="DV1335" s="57"/>
      <c r="DW1335" s="57"/>
      <c r="DX1335" s="57"/>
      <c r="DY1335" s="57"/>
      <c r="DZ1335" s="57"/>
      <c r="EA1335" s="57"/>
      <c r="EB1335" s="57"/>
      <c r="EC1335" s="57"/>
      <c r="ED1335" s="57"/>
      <c r="EE1335" s="57"/>
      <c r="EF1335" s="57"/>
      <c r="EG1335" s="57"/>
      <c r="EH1335" s="57"/>
      <c r="EI1335" s="57"/>
      <c r="EJ1335" s="57"/>
      <c r="EK1335" s="57"/>
      <c r="EL1335" s="57"/>
      <c r="EM1335" s="57"/>
      <c r="EN1335" s="57"/>
      <c r="EO1335" s="57"/>
      <c r="EP1335" s="57"/>
      <c r="EQ1335" s="57"/>
      <c r="ER1335" s="57"/>
      <c r="ES1335" s="57"/>
      <c r="ET1335" s="57"/>
      <c r="EU1335" s="57"/>
      <c r="EV1335" s="57"/>
      <c r="EW1335" s="57"/>
      <c r="EX1335" s="57"/>
      <c r="EY1335" s="57"/>
      <c r="EZ1335" s="57"/>
      <c r="FA1335" s="57"/>
      <c r="FB1335" s="57"/>
      <c r="FC1335" s="57"/>
      <c r="FD1335" s="57"/>
      <c r="FE1335" s="57"/>
      <c r="FF1335" s="57"/>
      <c r="FG1335" s="92"/>
      <c r="FH1335" s="92"/>
      <c r="FI1335" s="92"/>
      <c r="FJ1335" s="92"/>
      <c r="FK1335" s="92"/>
      <c r="FL1335" s="92"/>
      <c r="FM1335" s="92"/>
      <c r="FN1335" s="92"/>
      <c r="FO1335" s="92"/>
    </row>
    <row r="1336" s="58" customFormat="1" ht="15" spans="1:171">
      <c r="A1336" s="77">
        <v>233</v>
      </c>
      <c r="B1336" s="78" t="s">
        <v>1118</v>
      </c>
      <c r="C1336" s="79">
        <v>0</v>
      </c>
      <c r="D1336" s="103">
        <v>0</v>
      </c>
      <c r="E1336" s="80"/>
      <c r="F1336" s="57"/>
      <c r="G1336" s="57"/>
      <c r="H1336" s="57"/>
      <c r="I1336" s="57"/>
      <c r="J1336" s="57"/>
      <c r="K1336" s="57"/>
      <c r="L1336" s="57"/>
      <c r="M1336" s="57"/>
      <c r="N1336" s="57"/>
      <c r="O1336" s="57"/>
      <c r="P1336" s="57"/>
      <c r="Q1336" s="57"/>
      <c r="R1336" s="57"/>
      <c r="S1336" s="57"/>
      <c r="T1336" s="57"/>
      <c r="U1336" s="57"/>
      <c r="V1336" s="57"/>
      <c r="W1336" s="57"/>
      <c r="X1336" s="57"/>
      <c r="Y1336" s="57"/>
      <c r="Z1336" s="57"/>
      <c r="AA1336" s="57"/>
      <c r="AB1336" s="57"/>
      <c r="AC1336" s="57"/>
      <c r="AD1336" s="57"/>
      <c r="AE1336" s="57"/>
      <c r="AF1336" s="57"/>
      <c r="AG1336" s="57"/>
      <c r="AH1336" s="57"/>
      <c r="AI1336" s="57"/>
      <c r="AJ1336" s="57"/>
      <c r="AK1336" s="57"/>
      <c r="AL1336" s="57"/>
      <c r="AM1336" s="57"/>
      <c r="AN1336" s="57"/>
      <c r="AO1336" s="57"/>
      <c r="AP1336" s="57"/>
      <c r="AQ1336" s="57"/>
      <c r="AR1336" s="57"/>
      <c r="AS1336" s="57"/>
      <c r="AT1336" s="57"/>
      <c r="AU1336" s="57"/>
      <c r="AV1336" s="57"/>
      <c r="AW1336" s="57"/>
      <c r="AX1336" s="57"/>
      <c r="AY1336" s="57"/>
      <c r="AZ1336" s="57"/>
      <c r="BA1336" s="57"/>
      <c r="BB1336" s="57"/>
      <c r="BC1336" s="57"/>
      <c r="BD1336" s="57"/>
      <c r="BE1336" s="57"/>
      <c r="BF1336" s="57"/>
      <c r="BG1336" s="57"/>
      <c r="BH1336" s="57"/>
      <c r="BI1336" s="57"/>
      <c r="BJ1336" s="57"/>
      <c r="BK1336" s="57"/>
      <c r="BL1336" s="57"/>
      <c r="BM1336" s="57"/>
      <c r="BN1336" s="57"/>
      <c r="BO1336" s="57"/>
      <c r="BP1336" s="57"/>
      <c r="BQ1336" s="57"/>
      <c r="BR1336" s="57"/>
      <c r="BS1336" s="57"/>
      <c r="BT1336" s="57"/>
      <c r="BU1336" s="57"/>
      <c r="BV1336" s="57"/>
      <c r="BW1336" s="57"/>
      <c r="BX1336" s="57"/>
      <c r="BY1336" s="57"/>
      <c r="BZ1336" s="57"/>
      <c r="CA1336" s="57"/>
      <c r="CB1336" s="57"/>
      <c r="CC1336" s="57"/>
      <c r="CD1336" s="57"/>
      <c r="CE1336" s="57"/>
      <c r="CF1336" s="57"/>
      <c r="CG1336" s="57"/>
      <c r="CH1336" s="57"/>
      <c r="CI1336" s="57"/>
      <c r="CJ1336" s="57"/>
      <c r="CK1336" s="57"/>
      <c r="CL1336" s="57"/>
      <c r="CM1336" s="57"/>
      <c r="CN1336" s="57"/>
      <c r="CO1336" s="57"/>
      <c r="CP1336" s="57"/>
      <c r="CQ1336" s="57"/>
      <c r="CR1336" s="57"/>
      <c r="CS1336" s="57"/>
      <c r="CT1336" s="57"/>
      <c r="CU1336" s="57"/>
      <c r="CV1336" s="57"/>
      <c r="CW1336" s="57"/>
      <c r="CX1336" s="57"/>
      <c r="CY1336" s="57"/>
      <c r="CZ1336" s="57"/>
      <c r="DA1336" s="57"/>
      <c r="DB1336" s="57"/>
      <c r="DC1336" s="57"/>
      <c r="DD1336" s="57"/>
      <c r="DE1336" s="57"/>
      <c r="DF1336" s="57"/>
      <c r="DG1336" s="57"/>
      <c r="DH1336" s="57"/>
      <c r="DI1336" s="57"/>
      <c r="DJ1336" s="57"/>
      <c r="DK1336" s="57"/>
      <c r="DL1336" s="57"/>
      <c r="DM1336" s="57"/>
      <c r="DN1336" s="57"/>
      <c r="DO1336" s="57"/>
      <c r="DP1336" s="57"/>
      <c r="DQ1336" s="57"/>
      <c r="DR1336" s="57"/>
      <c r="DS1336" s="57"/>
      <c r="DT1336" s="57"/>
      <c r="DU1336" s="57"/>
      <c r="DV1336" s="57"/>
      <c r="DW1336" s="57"/>
      <c r="DX1336" s="57"/>
      <c r="DY1336" s="57"/>
      <c r="DZ1336" s="57"/>
      <c r="EA1336" s="57"/>
      <c r="EB1336" s="57"/>
      <c r="EC1336" s="57"/>
      <c r="ED1336" s="57"/>
      <c r="EE1336" s="57"/>
      <c r="EF1336" s="57"/>
      <c r="EG1336" s="57"/>
      <c r="EH1336" s="57"/>
      <c r="EI1336" s="57"/>
      <c r="EJ1336" s="57"/>
      <c r="EK1336" s="57"/>
      <c r="EL1336" s="57"/>
      <c r="EM1336" s="57"/>
      <c r="EN1336" s="57"/>
      <c r="EO1336" s="57"/>
      <c r="EP1336" s="57"/>
      <c r="EQ1336" s="57"/>
      <c r="ER1336" s="57"/>
      <c r="ES1336" s="57"/>
      <c r="ET1336" s="57"/>
      <c r="EU1336" s="57"/>
      <c r="EV1336" s="57"/>
      <c r="EW1336" s="57"/>
      <c r="EX1336" s="57"/>
      <c r="EY1336" s="57"/>
      <c r="EZ1336" s="57"/>
      <c r="FA1336" s="57"/>
      <c r="FB1336" s="57"/>
      <c r="FC1336" s="57"/>
      <c r="FD1336" s="57"/>
      <c r="FE1336" s="57"/>
      <c r="FF1336" s="57"/>
      <c r="FG1336" s="92"/>
      <c r="FH1336" s="92"/>
      <c r="FI1336" s="92"/>
      <c r="FJ1336" s="92"/>
      <c r="FK1336" s="92"/>
      <c r="FL1336" s="92"/>
      <c r="FM1336" s="92"/>
      <c r="FN1336" s="92"/>
      <c r="FO1336" s="92"/>
    </row>
    <row r="1337" s="58" customFormat="1" ht="15" spans="1:171">
      <c r="A1337" s="95">
        <v>23303</v>
      </c>
      <c r="B1337" s="107" t="s">
        <v>1119</v>
      </c>
      <c r="C1337" s="97">
        <v>0</v>
      </c>
      <c r="D1337" s="97">
        <v>0</v>
      </c>
      <c r="E1337" s="88"/>
      <c r="F1337" s="57"/>
      <c r="G1337" s="57"/>
      <c r="H1337" s="57"/>
      <c r="I1337" s="57"/>
      <c r="J1337" s="57"/>
      <c r="K1337" s="57"/>
      <c r="L1337" s="57"/>
      <c r="M1337" s="57"/>
      <c r="N1337" s="57"/>
      <c r="O1337" s="57"/>
      <c r="P1337" s="57"/>
      <c r="Q1337" s="57"/>
      <c r="R1337" s="57"/>
      <c r="S1337" s="57"/>
      <c r="T1337" s="57"/>
      <c r="U1337" s="57"/>
      <c r="V1337" s="57"/>
      <c r="W1337" s="57"/>
      <c r="X1337" s="57"/>
      <c r="Y1337" s="57"/>
      <c r="Z1337" s="57"/>
      <c r="AA1337" s="57"/>
      <c r="AB1337" s="57"/>
      <c r="AC1337" s="57"/>
      <c r="AD1337" s="57"/>
      <c r="AE1337" s="57"/>
      <c r="AF1337" s="57"/>
      <c r="AG1337" s="57"/>
      <c r="AH1337" s="57"/>
      <c r="AI1337" s="57"/>
      <c r="AJ1337" s="57"/>
      <c r="AK1337" s="57"/>
      <c r="AL1337" s="57"/>
      <c r="AM1337" s="57"/>
      <c r="AN1337" s="57"/>
      <c r="AO1337" s="57"/>
      <c r="AP1337" s="57"/>
      <c r="AQ1337" s="57"/>
      <c r="AR1337" s="57"/>
      <c r="AS1337" s="57"/>
      <c r="AT1337" s="57"/>
      <c r="AU1337" s="57"/>
      <c r="AV1337" s="57"/>
      <c r="AW1337" s="57"/>
      <c r="AX1337" s="57"/>
      <c r="AY1337" s="57"/>
      <c r="AZ1337" s="57"/>
      <c r="BA1337" s="57"/>
      <c r="BB1337" s="57"/>
      <c r="BC1337" s="57"/>
      <c r="BD1337" s="57"/>
      <c r="BE1337" s="57"/>
      <c r="BF1337" s="57"/>
      <c r="BG1337" s="57"/>
      <c r="BH1337" s="57"/>
      <c r="BI1337" s="57"/>
      <c r="BJ1337" s="57"/>
      <c r="BK1337" s="57"/>
      <c r="BL1337" s="57"/>
      <c r="BM1337" s="57"/>
      <c r="BN1337" s="57"/>
      <c r="BO1337" s="57"/>
      <c r="BP1337" s="57"/>
      <c r="BQ1337" s="57"/>
      <c r="BR1337" s="57"/>
      <c r="BS1337" s="57"/>
      <c r="BT1337" s="57"/>
      <c r="BU1337" s="57"/>
      <c r="BV1337" s="57"/>
      <c r="BW1337" s="57"/>
      <c r="BX1337" s="57"/>
      <c r="BY1337" s="57"/>
      <c r="BZ1337" s="57"/>
      <c r="CA1337" s="57"/>
      <c r="CB1337" s="57"/>
      <c r="CC1337" s="57"/>
      <c r="CD1337" s="57"/>
      <c r="CE1337" s="57"/>
      <c r="CF1337" s="57"/>
      <c r="CG1337" s="57"/>
      <c r="CH1337" s="57"/>
      <c r="CI1337" s="57"/>
      <c r="CJ1337" s="57"/>
      <c r="CK1337" s="57"/>
      <c r="CL1337" s="57"/>
      <c r="CM1337" s="57"/>
      <c r="CN1337" s="57"/>
      <c r="CO1337" s="57"/>
      <c r="CP1337" s="57"/>
      <c r="CQ1337" s="57"/>
      <c r="CR1337" s="57"/>
      <c r="CS1337" s="57"/>
      <c r="CT1337" s="57"/>
      <c r="CU1337" s="57"/>
      <c r="CV1337" s="57"/>
      <c r="CW1337" s="57"/>
      <c r="CX1337" s="57"/>
      <c r="CY1337" s="57"/>
      <c r="CZ1337" s="57"/>
      <c r="DA1337" s="57"/>
      <c r="DB1337" s="57"/>
      <c r="DC1337" s="57"/>
      <c r="DD1337" s="57"/>
      <c r="DE1337" s="57"/>
      <c r="DF1337" s="57"/>
      <c r="DG1337" s="57"/>
      <c r="DH1337" s="57"/>
      <c r="DI1337" s="57"/>
      <c r="DJ1337" s="57"/>
      <c r="DK1337" s="57"/>
      <c r="DL1337" s="57"/>
      <c r="DM1337" s="57"/>
      <c r="DN1337" s="57"/>
      <c r="DO1337" s="57"/>
      <c r="DP1337" s="57"/>
      <c r="DQ1337" s="57"/>
      <c r="DR1337" s="57"/>
      <c r="DS1337" s="57"/>
      <c r="DT1337" s="57"/>
      <c r="DU1337" s="57"/>
      <c r="DV1337" s="57"/>
      <c r="DW1337" s="57"/>
      <c r="DX1337" s="57"/>
      <c r="DY1337" s="57"/>
      <c r="DZ1337" s="57"/>
      <c r="EA1337" s="57"/>
      <c r="EB1337" s="57"/>
      <c r="EC1337" s="57"/>
      <c r="ED1337" s="57"/>
      <c r="EE1337" s="57"/>
      <c r="EF1337" s="57"/>
      <c r="EG1337" s="57"/>
      <c r="EH1337" s="57"/>
      <c r="EI1337" s="57"/>
      <c r="EJ1337" s="57"/>
      <c r="EK1337" s="57"/>
      <c r="EL1337" s="57"/>
      <c r="EM1337" s="57"/>
      <c r="EN1337" s="57"/>
      <c r="EO1337" s="57"/>
      <c r="EP1337" s="57"/>
      <c r="EQ1337" s="57"/>
      <c r="ER1337" s="57"/>
      <c r="ES1337" s="57"/>
      <c r="ET1337" s="57"/>
      <c r="EU1337" s="57"/>
      <c r="EV1337" s="57"/>
      <c r="EW1337" s="57"/>
      <c r="EX1337" s="57"/>
      <c r="EY1337" s="57"/>
      <c r="EZ1337" s="57"/>
      <c r="FA1337" s="57"/>
      <c r="FB1337" s="57"/>
      <c r="FC1337" s="57"/>
      <c r="FD1337" s="57"/>
      <c r="FE1337" s="57"/>
      <c r="FF1337" s="57"/>
      <c r="FG1337" s="92"/>
      <c r="FH1337" s="92"/>
      <c r="FI1337" s="92"/>
      <c r="FJ1337" s="92"/>
      <c r="FK1337" s="92"/>
      <c r="FL1337" s="92"/>
      <c r="FM1337" s="92"/>
      <c r="FN1337" s="92"/>
      <c r="FO1337" s="92"/>
    </row>
    <row r="1338" s="58" customFormat="1" ht="15" spans="1:171">
      <c r="A1338" s="85">
        <v>2330301</v>
      </c>
      <c r="B1338" s="106" t="s">
        <v>1119</v>
      </c>
      <c r="C1338" s="87">
        <v>0</v>
      </c>
      <c r="D1338" s="87">
        <v>0</v>
      </c>
      <c r="E1338" s="88"/>
      <c r="F1338" s="57"/>
      <c r="G1338" s="57"/>
      <c r="H1338" s="57"/>
      <c r="I1338" s="57"/>
      <c r="J1338" s="57"/>
      <c r="K1338" s="57"/>
      <c r="L1338" s="57"/>
      <c r="M1338" s="57"/>
      <c r="N1338" s="57"/>
      <c r="O1338" s="57"/>
      <c r="P1338" s="57"/>
      <c r="Q1338" s="57"/>
      <c r="R1338" s="57"/>
      <c r="S1338" s="57"/>
      <c r="T1338" s="57"/>
      <c r="U1338" s="57"/>
      <c r="V1338" s="57"/>
      <c r="W1338" s="57"/>
      <c r="X1338" s="57"/>
      <c r="Y1338" s="57"/>
      <c r="Z1338" s="57"/>
      <c r="AA1338" s="57"/>
      <c r="AB1338" s="57"/>
      <c r="AC1338" s="57"/>
      <c r="AD1338" s="57"/>
      <c r="AE1338" s="57"/>
      <c r="AF1338" s="57"/>
      <c r="AG1338" s="57"/>
      <c r="AH1338" s="57"/>
      <c r="AI1338" s="57"/>
      <c r="AJ1338" s="57"/>
      <c r="AK1338" s="57"/>
      <c r="AL1338" s="57"/>
      <c r="AM1338" s="57"/>
      <c r="AN1338" s="57"/>
      <c r="AO1338" s="57"/>
      <c r="AP1338" s="57"/>
      <c r="AQ1338" s="57"/>
      <c r="AR1338" s="57"/>
      <c r="AS1338" s="57"/>
      <c r="AT1338" s="57"/>
      <c r="AU1338" s="57"/>
      <c r="AV1338" s="57"/>
      <c r="AW1338" s="57"/>
      <c r="AX1338" s="57"/>
      <c r="AY1338" s="57"/>
      <c r="AZ1338" s="57"/>
      <c r="BA1338" s="57"/>
      <c r="BB1338" s="57"/>
      <c r="BC1338" s="57"/>
      <c r="BD1338" s="57"/>
      <c r="BE1338" s="57"/>
      <c r="BF1338" s="57"/>
      <c r="BG1338" s="57"/>
      <c r="BH1338" s="57"/>
      <c r="BI1338" s="57"/>
      <c r="BJ1338" s="57"/>
      <c r="BK1338" s="57"/>
      <c r="BL1338" s="57"/>
      <c r="BM1338" s="57"/>
      <c r="BN1338" s="57"/>
      <c r="BO1338" s="57"/>
      <c r="BP1338" s="57"/>
      <c r="BQ1338" s="57"/>
      <c r="BR1338" s="57"/>
      <c r="BS1338" s="57"/>
      <c r="BT1338" s="57"/>
      <c r="BU1338" s="57"/>
      <c r="BV1338" s="57"/>
      <c r="BW1338" s="57"/>
      <c r="BX1338" s="57"/>
      <c r="BY1338" s="57"/>
      <c r="BZ1338" s="57"/>
      <c r="CA1338" s="57"/>
      <c r="CB1338" s="57"/>
      <c r="CC1338" s="57"/>
      <c r="CD1338" s="57"/>
      <c r="CE1338" s="57"/>
      <c r="CF1338" s="57"/>
      <c r="CG1338" s="57"/>
      <c r="CH1338" s="57"/>
      <c r="CI1338" s="57"/>
      <c r="CJ1338" s="57"/>
      <c r="CK1338" s="57"/>
      <c r="CL1338" s="57"/>
      <c r="CM1338" s="57"/>
      <c r="CN1338" s="57"/>
      <c r="CO1338" s="57"/>
      <c r="CP1338" s="57"/>
      <c r="CQ1338" s="57"/>
      <c r="CR1338" s="57"/>
      <c r="CS1338" s="57"/>
      <c r="CT1338" s="57"/>
      <c r="CU1338" s="57"/>
      <c r="CV1338" s="57"/>
      <c r="CW1338" s="57"/>
      <c r="CX1338" s="57"/>
      <c r="CY1338" s="57"/>
      <c r="CZ1338" s="57"/>
      <c r="DA1338" s="57"/>
      <c r="DB1338" s="57"/>
      <c r="DC1338" s="57"/>
      <c r="DD1338" s="57"/>
      <c r="DE1338" s="57"/>
      <c r="DF1338" s="57"/>
      <c r="DG1338" s="57"/>
      <c r="DH1338" s="57"/>
      <c r="DI1338" s="57"/>
      <c r="DJ1338" s="57"/>
      <c r="DK1338" s="57"/>
      <c r="DL1338" s="57"/>
      <c r="DM1338" s="57"/>
      <c r="DN1338" s="57"/>
      <c r="DO1338" s="57"/>
      <c r="DP1338" s="57"/>
      <c r="DQ1338" s="57"/>
      <c r="DR1338" s="57"/>
      <c r="DS1338" s="57"/>
      <c r="DT1338" s="57"/>
      <c r="DU1338" s="57"/>
      <c r="DV1338" s="57"/>
      <c r="DW1338" s="57"/>
      <c r="DX1338" s="57"/>
      <c r="DY1338" s="57"/>
      <c r="DZ1338" s="57"/>
      <c r="EA1338" s="57"/>
      <c r="EB1338" s="57"/>
      <c r="EC1338" s="57"/>
      <c r="ED1338" s="57"/>
      <c r="EE1338" s="57"/>
      <c r="EF1338" s="57"/>
      <c r="EG1338" s="57"/>
      <c r="EH1338" s="57"/>
      <c r="EI1338" s="57"/>
      <c r="EJ1338" s="57"/>
      <c r="EK1338" s="57"/>
      <c r="EL1338" s="57"/>
      <c r="EM1338" s="57"/>
      <c r="EN1338" s="57"/>
      <c r="EO1338" s="57"/>
      <c r="EP1338" s="57"/>
      <c r="EQ1338" s="57"/>
      <c r="ER1338" s="57"/>
      <c r="ES1338" s="57"/>
      <c r="ET1338" s="57"/>
      <c r="EU1338" s="57"/>
      <c r="EV1338" s="57"/>
      <c r="EW1338" s="57"/>
      <c r="EX1338" s="57"/>
      <c r="EY1338" s="57"/>
      <c r="EZ1338" s="57"/>
      <c r="FA1338" s="57"/>
      <c r="FB1338" s="57"/>
      <c r="FC1338" s="57"/>
      <c r="FD1338" s="57"/>
      <c r="FE1338" s="57"/>
      <c r="FF1338" s="57"/>
      <c r="FG1338" s="92"/>
      <c r="FH1338" s="92"/>
      <c r="FI1338" s="92"/>
      <c r="FJ1338" s="92"/>
      <c r="FK1338" s="92"/>
      <c r="FL1338" s="92"/>
      <c r="FM1338" s="92"/>
      <c r="FN1338" s="92"/>
      <c r="FO1338" s="92"/>
    </row>
    <row r="1339" s="58" customFormat="1" ht="15" spans="1:171">
      <c r="A1339" s="109"/>
      <c r="B1339" s="110" t="s">
        <v>134</v>
      </c>
      <c r="C1339" s="111">
        <f>SUM(C7,C255,C295,C314,C404,C456,C512,C569,C696,C779,C851,C875,C979,C1031,C1094,C1114,C1143,C1162,C1207,C1228,C1273,C1323,C1325,C1330,C1336)</f>
        <v>227044</v>
      </c>
      <c r="D1339" s="111">
        <f>SUM(D7,D255,D295,D314,D404,D456,D512,D569,D696,D779,D851,D875,D979,D1031,D1094,D1114,D1143,D1162,D1207,D1228,D1273,D1323,D1325,D1330,D1336)</f>
        <v>219801</v>
      </c>
      <c r="E1339" s="80">
        <f>SUM(D1339/C1339)</f>
        <v>0.968098694526171</v>
      </c>
      <c r="F1339" s="57"/>
      <c r="G1339" s="57"/>
      <c r="H1339" s="57"/>
      <c r="I1339" s="57"/>
      <c r="J1339" s="57"/>
      <c r="K1339" s="57"/>
      <c r="L1339" s="57"/>
      <c r="M1339" s="57"/>
      <c r="N1339" s="57"/>
      <c r="O1339" s="57"/>
      <c r="P1339" s="57"/>
      <c r="Q1339" s="57"/>
      <c r="R1339" s="57"/>
      <c r="S1339" s="57"/>
      <c r="T1339" s="57"/>
      <c r="U1339" s="57"/>
      <c r="V1339" s="57"/>
      <c r="W1339" s="57"/>
      <c r="X1339" s="57"/>
      <c r="Y1339" s="57"/>
      <c r="Z1339" s="57"/>
      <c r="AA1339" s="57"/>
      <c r="AB1339" s="57"/>
      <c r="AC1339" s="57"/>
      <c r="AD1339" s="57"/>
      <c r="AE1339" s="57"/>
      <c r="AF1339" s="57"/>
      <c r="AG1339" s="57"/>
      <c r="AH1339" s="57"/>
      <c r="AI1339" s="57"/>
      <c r="AJ1339" s="57"/>
      <c r="AK1339" s="57"/>
      <c r="AL1339" s="57"/>
      <c r="AM1339" s="57"/>
      <c r="AN1339" s="57"/>
      <c r="AO1339" s="57"/>
      <c r="AP1339" s="57"/>
      <c r="AQ1339" s="57"/>
      <c r="AR1339" s="57"/>
      <c r="AS1339" s="57"/>
      <c r="AT1339" s="57"/>
      <c r="AU1339" s="57"/>
      <c r="AV1339" s="57"/>
      <c r="AW1339" s="57"/>
      <c r="AX1339" s="57"/>
      <c r="AY1339" s="57"/>
      <c r="AZ1339" s="57"/>
      <c r="BA1339" s="57"/>
      <c r="BB1339" s="57"/>
      <c r="BC1339" s="57"/>
      <c r="BD1339" s="57"/>
      <c r="BE1339" s="57"/>
      <c r="BF1339" s="57"/>
      <c r="BG1339" s="57"/>
      <c r="BH1339" s="57"/>
      <c r="BI1339" s="57"/>
      <c r="BJ1339" s="57"/>
      <c r="BK1339" s="57"/>
      <c r="BL1339" s="57"/>
      <c r="BM1339" s="57"/>
      <c r="BN1339" s="57"/>
      <c r="BO1339" s="57"/>
      <c r="BP1339" s="57"/>
      <c r="BQ1339" s="57"/>
      <c r="BR1339" s="57"/>
      <c r="BS1339" s="57"/>
      <c r="BT1339" s="57"/>
      <c r="BU1339" s="57"/>
      <c r="BV1339" s="57"/>
      <c r="BW1339" s="57"/>
      <c r="BX1339" s="57"/>
      <c r="BY1339" s="57"/>
      <c r="BZ1339" s="57"/>
      <c r="CA1339" s="57"/>
      <c r="CB1339" s="57"/>
      <c r="CC1339" s="57"/>
      <c r="CD1339" s="57"/>
      <c r="CE1339" s="57"/>
      <c r="CF1339" s="57"/>
      <c r="CG1339" s="57"/>
      <c r="CH1339" s="57"/>
      <c r="CI1339" s="57"/>
      <c r="CJ1339" s="57"/>
      <c r="CK1339" s="57"/>
      <c r="CL1339" s="57"/>
      <c r="CM1339" s="57"/>
      <c r="CN1339" s="57"/>
      <c r="CO1339" s="57"/>
      <c r="CP1339" s="57"/>
      <c r="CQ1339" s="57"/>
      <c r="CR1339" s="57"/>
      <c r="CS1339" s="57"/>
      <c r="CT1339" s="57"/>
      <c r="CU1339" s="57"/>
      <c r="CV1339" s="57"/>
      <c r="CW1339" s="57"/>
      <c r="CX1339" s="57"/>
      <c r="CY1339" s="57"/>
      <c r="CZ1339" s="57"/>
      <c r="DA1339" s="57"/>
      <c r="DB1339" s="57"/>
      <c r="DC1339" s="57"/>
      <c r="DD1339" s="57"/>
      <c r="DE1339" s="57"/>
      <c r="DF1339" s="57"/>
      <c r="DG1339" s="57"/>
      <c r="DH1339" s="57"/>
      <c r="DI1339" s="57"/>
      <c r="DJ1339" s="57"/>
      <c r="DK1339" s="57"/>
      <c r="DL1339" s="57"/>
      <c r="DM1339" s="57"/>
      <c r="DN1339" s="57"/>
      <c r="DO1339" s="57"/>
      <c r="DP1339" s="57"/>
      <c r="DQ1339" s="57"/>
      <c r="DR1339" s="57"/>
      <c r="DS1339" s="57"/>
      <c r="DT1339" s="57"/>
      <c r="DU1339" s="57"/>
      <c r="DV1339" s="57"/>
      <c r="DW1339" s="57"/>
      <c r="DX1339" s="57"/>
      <c r="DY1339" s="57"/>
      <c r="DZ1339" s="57"/>
      <c r="EA1339" s="57"/>
      <c r="EB1339" s="57"/>
      <c r="EC1339" s="57"/>
      <c r="ED1339" s="57"/>
      <c r="EE1339" s="57"/>
      <c r="EF1339" s="57"/>
      <c r="EG1339" s="57"/>
      <c r="EH1339" s="57"/>
      <c r="EI1339" s="57"/>
      <c r="EJ1339" s="57"/>
      <c r="EK1339" s="57"/>
      <c r="EL1339" s="57"/>
      <c r="EM1339" s="57"/>
      <c r="EN1339" s="57"/>
      <c r="EO1339" s="57"/>
      <c r="EP1339" s="57"/>
      <c r="EQ1339" s="57"/>
      <c r="ER1339" s="57"/>
      <c r="ES1339" s="57"/>
      <c r="ET1339" s="57"/>
      <c r="EU1339" s="57"/>
      <c r="EV1339" s="57"/>
      <c r="EW1339" s="57"/>
      <c r="EX1339" s="57"/>
      <c r="EY1339" s="57"/>
      <c r="EZ1339" s="57"/>
      <c r="FA1339" s="57"/>
      <c r="FB1339" s="57"/>
      <c r="FC1339" s="57"/>
      <c r="FD1339" s="57"/>
      <c r="FE1339" s="57"/>
      <c r="FF1339" s="57"/>
      <c r="FG1339" s="92"/>
      <c r="FH1339" s="92"/>
      <c r="FI1339" s="92"/>
      <c r="FJ1339" s="92"/>
      <c r="FK1339" s="92"/>
      <c r="FL1339" s="92"/>
      <c r="FM1339" s="92"/>
      <c r="FN1339" s="92"/>
      <c r="FO1339" s="92"/>
    </row>
  </sheetData>
  <mergeCells count="4">
    <mergeCell ref="A2:E2"/>
    <mergeCell ref="A4:B4"/>
    <mergeCell ref="D4:E4"/>
    <mergeCell ref="C4:C5"/>
  </mergeCells>
  <pageMargins left="0.751388888888889" right="0.751388888888889" top="1" bottom="1" header="0.5" footer="0.5"/>
  <pageSetup paperSize="9" orientation="portrait" horizontalDpi="600"/>
  <headerFooter>
    <oddFooter>&amp;C&amp;P</oddFooter>
  </headerFooter>
  <ignoredErrors>
    <ignoredError sqref="D98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8"/>
  <sheetViews>
    <sheetView workbookViewId="0">
      <pane xSplit="2" ySplit="5" topLeftCell="C33" activePane="bottomRight" state="frozen"/>
      <selection/>
      <selection pane="topRight"/>
      <selection pane="bottomLeft"/>
      <selection pane="bottomRight" activeCell="D39" sqref="D39"/>
    </sheetView>
  </sheetViews>
  <sheetFormatPr defaultColWidth="10" defaultRowHeight="13.5" outlineLevelCol="4"/>
  <cols>
    <col min="1" max="1" width="15.75" style="27" customWidth="1"/>
    <col min="2" max="2" width="29.175" style="27" customWidth="1"/>
    <col min="3" max="3" width="23.075" customWidth="1"/>
    <col min="4" max="4" width="23.075" style="28" customWidth="1"/>
    <col min="5" max="5" width="16.25" customWidth="1"/>
  </cols>
  <sheetData>
    <row r="1" ht="16.35" customHeight="1" spans="1:1">
      <c r="A1" s="29" t="s">
        <v>15</v>
      </c>
    </row>
    <row r="2" ht="39.1" customHeight="1" spans="1:5">
      <c r="A2" s="30" t="s">
        <v>16</v>
      </c>
      <c r="B2" s="30"/>
      <c r="C2" s="22"/>
      <c r="D2" s="31"/>
      <c r="E2" s="22"/>
    </row>
    <row r="3" ht="19.8" customHeight="1" spans="1:5">
      <c r="A3" s="32"/>
      <c r="C3" s="3"/>
      <c r="D3" s="33" t="s">
        <v>49</v>
      </c>
      <c r="E3" s="4"/>
    </row>
    <row r="4" ht="39.1" customHeight="1" spans="1:5">
      <c r="A4" s="34" t="s">
        <v>145</v>
      </c>
      <c r="B4" s="34" t="s">
        <v>146</v>
      </c>
      <c r="C4" s="35" t="s">
        <v>143</v>
      </c>
      <c r="D4" s="36" t="s">
        <v>52</v>
      </c>
      <c r="E4" s="5" t="s">
        <v>53</v>
      </c>
    </row>
    <row r="5" ht="22.8" customHeight="1" spans="1:5">
      <c r="A5" s="34"/>
      <c r="B5" s="34"/>
      <c r="C5" s="37"/>
      <c r="D5" s="38"/>
      <c r="E5" s="7"/>
    </row>
    <row r="6" ht="22.8" customHeight="1" spans="1:5">
      <c r="A6" s="39"/>
      <c r="B6" s="40" t="s">
        <v>1120</v>
      </c>
      <c r="C6" s="41">
        <f>C7+C12+C23+C31+C38+C42+C45+C49+C54+C60+C64+C72</f>
        <v>227044</v>
      </c>
      <c r="D6" s="42">
        <f>D7+D12+D23+D31+D38+D42+D45+D49+D54+D60+D64+D69+D72</f>
        <v>219801</v>
      </c>
      <c r="E6" s="43">
        <f>D6/C6</f>
        <v>0.968098694526171</v>
      </c>
    </row>
    <row r="7" ht="22.8" customHeight="1" spans="1:5">
      <c r="A7" s="44">
        <v>501</v>
      </c>
      <c r="B7" s="45" t="s">
        <v>1121</v>
      </c>
      <c r="C7" s="46">
        <f>SUM(C8:C11)</f>
        <v>34904</v>
      </c>
      <c r="D7" s="47">
        <f>SUM(D8:D11)</f>
        <v>37593.370464</v>
      </c>
      <c r="E7" s="48">
        <f>D7/C7</f>
        <v>1.0770504946138</v>
      </c>
    </row>
    <row r="8" s="27" customFormat="1" ht="22.8" customHeight="1" spans="1:5">
      <c r="A8" s="49">
        <v>50101</v>
      </c>
      <c r="B8" s="49" t="s">
        <v>1122</v>
      </c>
      <c r="C8" s="50">
        <v>24316</v>
      </c>
      <c r="D8" s="51">
        <v>27907.882648</v>
      </c>
      <c r="E8" s="48">
        <f t="shared" ref="E8:E39" si="0">D8/C8</f>
        <v>1.14771683862477</v>
      </c>
    </row>
    <row r="9" s="27" customFormat="1" ht="22.8" customHeight="1" spans="1:5">
      <c r="A9" s="49">
        <v>50102</v>
      </c>
      <c r="B9" s="49" t="s">
        <v>1123</v>
      </c>
      <c r="C9" s="50">
        <v>6222</v>
      </c>
      <c r="D9" s="51">
        <v>6842.283516</v>
      </c>
      <c r="E9" s="48">
        <f t="shared" si="0"/>
        <v>1.09969198264224</v>
      </c>
    </row>
    <row r="10" s="27" customFormat="1" ht="22.8" customHeight="1" spans="1:5">
      <c r="A10" s="49">
        <v>50103</v>
      </c>
      <c r="B10" s="49" t="s">
        <v>1124</v>
      </c>
      <c r="C10" s="50">
        <v>2239</v>
      </c>
      <c r="D10" s="51">
        <v>2403.246079</v>
      </c>
      <c r="E10" s="48">
        <f t="shared" si="0"/>
        <v>1.07335689102278</v>
      </c>
    </row>
    <row r="11" s="27" customFormat="1" ht="22.8" customHeight="1" spans="1:5">
      <c r="A11" s="49">
        <v>50199</v>
      </c>
      <c r="B11" s="49" t="s">
        <v>1125</v>
      </c>
      <c r="C11" s="50">
        <v>2127</v>
      </c>
      <c r="D11" s="52">
        <v>439.958221</v>
      </c>
      <c r="E11" s="48">
        <f t="shared" si="0"/>
        <v>0.206844485660555</v>
      </c>
    </row>
    <row r="12" ht="22.8" customHeight="1" spans="1:5">
      <c r="A12" s="44">
        <v>502</v>
      </c>
      <c r="B12" s="45" t="s">
        <v>1126</v>
      </c>
      <c r="C12" s="46">
        <f>SUM(C13:C22)</f>
        <v>30659</v>
      </c>
      <c r="D12" s="47">
        <f>SUM(D13:D22)</f>
        <v>32835.37588</v>
      </c>
      <c r="E12" s="48">
        <f t="shared" si="0"/>
        <v>1.07098652532698</v>
      </c>
    </row>
    <row r="13" s="27" customFormat="1" ht="22.8" customHeight="1" spans="1:5">
      <c r="A13" s="49">
        <v>50201</v>
      </c>
      <c r="B13" s="49" t="s">
        <v>1127</v>
      </c>
      <c r="C13" s="50">
        <v>9323</v>
      </c>
      <c r="D13" s="51">
        <v>13216.249758</v>
      </c>
      <c r="E13" s="48">
        <f t="shared" si="0"/>
        <v>1.41759624133862</v>
      </c>
    </row>
    <row r="14" s="27" customFormat="1" ht="22.8" customHeight="1" spans="1:5">
      <c r="A14" s="49">
        <v>50202</v>
      </c>
      <c r="B14" s="49" t="s">
        <v>1128</v>
      </c>
      <c r="C14" s="50">
        <v>190</v>
      </c>
      <c r="D14" s="51">
        <v>160.4562</v>
      </c>
      <c r="E14" s="48">
        <f t="shared" si="0"/>
        <v>0.844506315789474</v>
      </c>
    </row>
    <row r="15" s="27" customFormat="1" ht="22.8" customHeight="1" spans="1:5">
      <c r="A15" s="49">
        <v>50203</v>
      </c>
      <c r="B15" s="49" t="s">
        <v>1129</v>
      </c>
      <c r="C15" s="50">
        <v>361</v>
      </c>
      <c r="D15" s="51">
        <v>408.9189</v>
      </c>
      <c r="E15" s="48">
        <f t="shared" si="0"/>
        <v>1.13273933518006</v>
      </c>
    </row>
    <row r="16" s="27" customFormat="1" ht="22.8" customHeight="1" spans="1:5">
      <c r="A16" s="49">
        <v>50204</v>
      </c>
      <c r="B16" s="49" t="s">
        <v>1130</v>
      </c>
      <c r="C16" s="50">
        <v>308</v>
      </c>
      <c r="D16" s="51">
        <v>826.3105</v>
      </c>
      <c r="E16" s="48">
        <f t="shared" si="0"/>
        <v>2.6828262987013</v>
      </c>
    </row>
    <row r="17" s="27" customFormat="1" ht="22.8" customHeight="1" spans="1:5">
      <c r="A17" s="49">
        <v>50205</v>
      </c>
      <c r="B17" s="49" t="s">
        <v>1131</v>
      </c>
      <c r="C17" s="50">
        <v>10397</v>
      </c>
      <c r="D17" s="51">
        <v>8594.207251</v>
      </c>
      <c r="E17" s="48">
        <f t="shared" si="0"/>
        <v>0.826604525440031</v>
      </c>
    </row>
    <row r="18" s="27" customFormat="1" ht="22.8" customHeight="1" spans="1:5">
      <c r="A18" s="49">
        <v>50206</v>
      </c>
      <c r="B18" s="49" t="s">
        <v>1132</v>
      </c>
      <c r="C18" s="50">
        <v>520</v>
      </c>
      <c r="D18" s="51">
        <v>140.849</v>
      </c>
      <c r="E18" s="48">
        <f t="shared" si="0"/>
        <v>0.270863461538462</v>
      </c>
    </row>
    <row r="19" s="27" customFormat="1" ht="22.8" customHeight="1" spans="1:5">
      <c r="A19" s="49">
        <v>50207</v>
      </c>
      <c r="B19" s="49" t="s">
        <v>1133</v>
      </c>
      <c r="C19" s="50"/>
      <c r="D19" s="51"/>
      <c r="E19" s="48"/>
    </row>
    <row r="20" s="27" customFormat="1" ht="22.8" customHeight="1" spans="1:5">
      <c r="A20" s="49">
        <v>50208</v>
      </c>
      <c r="B20" s="49" t="s">
        <v>1134</v>
      </c>
      <c r="C20" s="50">
        <v>309</v>
      </c>
      <c r="D20" s="51">
        <v>382.019481</v>
      </c>
      <c r="E20" s="48">
        <f t="shared" si="0"/>
        <v>1.236309</v>
      </c>
    </row>
    <row r="21" s="27" customFormat="1" ht="22.8" customHeight="1" spans="1:5">
      <c r="A21" s="49">
        <v>50209</v>
      </c>
      <c r="B21" s="49" t="s">
        <v>1135</v>
      </c>
      <c r="C21" s="50">
        <v>971</v>
      </c>
      <c r="D21" s="51">
        <v>941.176876</v>
      </c>
      <c r="E21" s="48">
        <f t="shared" si="0"/>
        <v>0.96928617507724</v>
      </c>
    </row>
    <row r="22" s="27" customFormat="1" ht="22.8" customHeight="1" spans="1:5">
      <c r="A22" s="49">
        <v>50299</v>
      </c>
      <c r="B22" s="49" t="s">
        <v>1136</v>
      </c>
      <c r="C22" s="50">
        <v>8280</v>
      </c>
      <c r="D22" s="51">
        <v>8165.187914</v>
      </c>
      <c r="E22" s="48">
        <f t="shared" si="0"/>
        <v>0.986133806038647</v>
      </c>
    </row>
    <row r="23" ht="22.8" customHeight="1" spans="1:5">
      <c r="A23" s="44">
        <v>503</v>
      </c>
      <c r="B23" s="45" t="s">
        <v>1137</v>
      </c>
      <c r="C23" s="46">
        <f>SUM(C24:C30)</f>
        <v>45894</v>
      </c>
      <c r="D23" s="47">
        <f>SUM(D24:D30)</f>
        <v>28443.280807</v>
      </c>
      <c r="E23" s="48">
        <f t="shared" si="0"/>
        <v>0.619760334836798</v>
      </c>
    </row>
    <row r="24" s="27" customFormat="1" ht="22.8" customHeight="1" spans="1:5">
      <c r="A24" s="49">
        <v>50301</v>
      </c>
      <c r="B24" s="49" t="s">
        <v>1138</v>
      </c>
      <c r="C24" s="50">
        <v>772</v>
      </c>
      <c r="D24" s="51">
        <v>77</v>
      </c>
      <c r="E24" s="48">
        <f t="shared" si="0"/>
        <v>0.099740932642487</v>
      </c>
    </row>
    <row r="25" s="27" customFormat="1" ht="22.8" customHeight="1" spans="1:5">
      <c r="A25" s="49">
        <v>50302</v>
      </c>
      <c r="B25" s="49" t="s">
        <v>1139</v>
      </c>
      <c r="C25" s="50">
        <v>12132</v>
      </c>
      <c r="D25" s="51">
        <v>9694.861656</v>
      </c>
      <c r="E25" s="48">
        <f t="shared" si="0"/>
        <v>0.7991148743818</v>
      </c>
    </row>
    <row r="26" s="27" customFormat="1" ht="22.8" customHeight="1" spans="1:5">
      <c r="A26" s="49">
        <v>50303</v>
      </c>
      <c r="B26" s="49" t="s">
        <v>1140</v>
      </c>
      <c r="C26" s="50">
        <v>100</v>
      </c>
      <c r="D26" s="51">
        <v>26</v>
      </c>
      <c r="E26" s="48">
        <f t="shared" si="0"/>
        <v>0.26</v>
      </c>
    </row>
    <row r="27" s="27" customFormat="1" ht="22.8" customHeight="1" spans="1:5">
      <c r="A27" s="49">
        <v>50305</v>
      </c>
      <c r="B27" s="49" t="s">
        <v>1141</v>
      </c>
      <c r="C27" s="50">
        <v>3049</v>
      </c>
      <c r="D27" s="51">
        <v>12.57</v>
      </c>
      <c r="E27" s="48">
        <f t="shared" si="0"/>
        <v>0.00412266316825189</v>
      </c>
    </row>
    <row r="28" s="27" customFormat="1" ht="22.8" customHeight="1" spans="1:5">
      <c r="A28" s="49">
        <v>50306</v>
      </c>
      <c r="B28" s="49" t="s">
        <v>1142</v>
      </c>
      <c r="C28" s="50">
        <v>943</v>
      </c>
      <c r="D28" s="51">
        <v>623.6596</v>
      </c>
      <c r="E28" s="48">
        <f t="shared" si="0"/>
        <v>0.661356945917285</v>
      </c>
    </row>
    <row r="29" s="27" customFormat="1" ht="22.8" customHeight="1" spans="1:5">
      <c r="A29" s="49">
        <v>50307</v>
      </c>
      <c r="B29" s="49" t="s">
        <v>1143</v>
      </c>
      <c r="C29" s="50">
        <v>472</v>
      </c>
      <c r="D29" s="51">
        <v>552.664451</v>
      </c>
      <c r="E29" s="48">
        <f t="shared" si="0"/>
        <v>1.17089926059322</v>
      </c>
    </row>
    <row r="30" s="27" customFormat="1" ht="22.8" customHeight="1" spans="1:5">
      <c r="A30" s="49">
        <v>50399</v>
      </c>
      <c r="B30" s="49" t="s">
        <v>1144</v>
      </c>
      <c r="C30" s="50">
        <v>28426</v>
      </c>
      <c r="D30" s="51">
        <v>17456.5251</v>
      </c>
      <c r="E30" s="48">
        <f t="shared" si="0"/>
        <v>0.614104168718779</v>
      </c>
    </row>
    <row r="31" ht="22.8" customHeight="1" spans="1:5">
      <c r="A31" s="44">
        <v>504</v>
      </c>
      <c r="B31" s="45" t="s">
        <v>1145</v>
      </c>
      <c r="C31" s="46">
        <f>SUM(C32:C37)</f>
        <v>11560</v>
      </c>
      <c r="D31" s="47">
        <f>SUM(D32:D37)</f>
        <v>4778.03055</v>
      </c>
      <c r="E31" s="48">
        <f t="shared" si="0"/>
        <v>0.413324442041522</v>
      </c>
    </row>
    <row r="32" s="27" customFormat="1" ht="22.8" customHeight="1" spans="1:5">
      <c r="A32" s="49">
        <v>50401</v>
      </c>
      <c r="B32" s="49" t="s">
        <v>1138</v>
      </c>
      <c r="C32" s="50"/>
      <c r="D32" s="51"/>
      <c r="E32" s="48"/>
    </row>
    <row r="33" s="27" customFormat="1" ht="22.8" customHeight="1" spans="1:5">
      <c r="A33" s="49">
        <v>50402</v>
      </c>
      <c r="B33" s="49" t="s">
        <v>1139</v>
      </c>
      <c r="C33" s="50">
        <v>10199</v>
      </c>
      <c r="D33" s="51">
        <v>370.26565</v>
      </c>
      <c r="E33" s="48">
        <f t="shared" si="0"/>
        <v>0.0363041131483479</v>
      </c>
    </row>
    <row r="34" s="27" customFormat="1" ht="22.8" customHeight="1" spans="1:5">
      <c r="A34" s="49">
        <v>50403</v>
      </c>
      <c r="B34" s="49" t="s">
        <v>1140</v>
      </c>
      <c r="C34" s="50"/>
      <c r="D34" s="51"/>
      <c r="E34" s="48"/>
    </row>
    <row r="35" s="27" customFormat="1" ht="22.8" customHeight="1" spans="1:5">
      <c r="A35" s="49">
        <v>50404</v>
      </c>
      <c r="B35" s="49" t="s">
        <v>1142</v>
      </c>
      <c r="C35" s="50">
        <v>18</v>
      </c>
      <c r="D35" s="51">
        <v>204.1599</v>
      </c>
      <c r="E35" s="48">
        <f t="shared" si="0"/>
        <v>11.3422166666667</v>
      </c>
    </row>
    <row r="36" s="27" customFormat="1" ht="22.8" customHeight="1" spans="1:5">
      <c r="A36" s="49">
        <v>50405</v>
      </c>
      <c r="B36" s="49" t="s">
        <v>1143</v>
      </c>
      <c r="C36" s="50">
        <v>16</v>
      </c>
      <c r="D36" s="51"/>
      <c r="E36" s="48">
        <f t="shared" si="0"/>
        <v>0</v>
      </c>
    </row>
    <row r="37" s="27" customFormat="1" ht="22.8" customHeight="1" spans="1:5">
      <c r="A37" s="49">
        <v>50499</v>
      </c>
      <c r="B37" s="49" t="s">
        <v>1144</v>
      </c>
      <c r="C37" s="50">
        <v>1327</v>
      </c>
      <c r="D37" s="51">
        <v>4203.605</v>
      </c>
      <c r="E37" s="48">
        <f t="shared" si="0"/>
        <v>3.16775056518463</v>
      </c>
    </row>
    <row r="38" ht="22.8" customHeight="1" spans="1:5">
      <c r="A38" s="44">
        <v>505</v>
      </c>
      <c r="B38" s="45" t="s">
        <v>1146</v>
      </c>
      <c r="C38" s="46">
        <f>SUM(C39:C41)</f>
        <v>38583</v>
      </c>
      <c r="D38" s="47">
        <f>SUM(D39:D41)</f>
        <v>52663.690714</v>
      </c>
      <c r="E38" s="48">
        <f t="shared" si="0"/>
        <v>1.3649454607988</v>
      </c>
    </row>
    <row r="39" s="27" customFormat="1" ht="22.8" customHeight="1" spans="1:5">
      <c r="A39" s="49">
        <v>50501</v>
      </c>
      <c r="B39" s="49" t="s">
        <v>1147</v>
      </c>
      <c r="C39" s="50">
        <v>27787</v>
      </c>
      <c r="D39" s="51">
        <v>33636.92429</v>
      </c>
      <c r="E39" s="48">
        <f t="shared" si="0"/>
        <v>1.21052737935006</v>
      </c>
    </row>
    <row r="40" s="27" customFormat="1" ht="22.8" customHeight="1" spans="1:5">
      <c r="A40" s="49">
        <v>50502</v>
      </c>
      <c r="B40" s="49" t="s">
        <v>1148</v>
      </c>
      <c r="C40" s="50">
        <v>7865</v>
      </c>
      <c r="D40" s="51">
        <v>19026.766424</v>
      </c>
      <c r="E40" s="48">
        <f t="shared" ref="E40:E71" si="1">D40/C40</f>
        <v>2.41916928467896</v>
      </c>
    </row>
    <row r="41" s="27" customFormat="1" ht="22.8" customHeight="1" spans="1:5">
      <c r="A41" s="49">
        <v>50599</v>
      </c>
      <c r="B41" s="49" t="s">
        <v>1149</v>
      </c>
      <c r="C41" s="50">
        <v>2931</v>
      </c>
      <c r="D41" s="51"/>
      <c r="E41" s="48">
        <f t="shared" si="1"/>
        <v>0</v>
      </c>
    </row>
    <row r="42" ht="22.8" customHeight="1" spans="1:5">
      <c r="A42" s="44">
        <v>506</v>
      </c>
      <c r="B42" s="45" t="s">
        <v>1150</v>
      </c>
      <c r="C42" s="46">
        <f>SUM(C43:C44)</f>
        <v>2268</v>
      </c>
      <c r="D42" s="47">
        <f>SUM(D43:D44)</f>
        <v>8000.4361</v>
      </c>
      <c r="E42" s="48">
        <f t="shared" si="1"/>
        <v>3.52752914462081</v>
      </c>
    </row>
    <row r="43" s="27" customFormat="1" ht="22.8" customHeight="1" spans="1:5">
      <c r="A43" s="49">
        <v>50601</v>
      </c>
      <c r="B43" s="49" t="s">
        <v>1151</v>
      </c>
      <c r="C43" s="50">
        <v>1947</v>
      </c>
      <c r="D43" s="51">
        <v>5692.0833</v>
      </c>
      <c r="E43" s="48">
        <f t="shared" si="1"/>
        <v>2.92351479198767</v>
      </c>
    </row>
    <row r="44" s="27" customFormat="1" ht="22.8" customHeight="1" spans="1:5">
      <c r="A44" s="49">
        <v>50602</v>
      </c>
      <c r="B44" s="49" t="s">
        <v>1152</v>
      </c>
      <c r="C44" s="50">
        <v>321</v>
      </c>
      <c r="D44" s="51">
        <v>2308.3528</v>
      </c>
      <c r="E44" s="48">
        <f t="shared" si="1"/>
        <v>7.19113021806854</v>
      </c>
    </row>
    <row r="45" ht="22.8" customHeight="1" spans="1:5">
      <c r="A45" s="44">
        <v>507</v>
      </c>
      <c r="B45" s="45" t="s">
        <v>1153</v>
      </c>
      <c r="C45" s="46">
        <f>SUM(C46:C48)</f>
        <v>13975</v>
      </c>
      <c r="D45" s="47">
        <f>SUM(D46:D48)</f>
        <v>13731.8332</v>
      </c>
      <c r="E45" s="48">
        <f t="shared" si="1"/>
        <v>0.982599871198569</v>
      </c>
    </row>
    <row r="46" s="27" customFormat="1" ht="22.8" customHeight="1" spans="1:5">
      <c r="A46" s="49">
        <v>50701</v>
      </c>
      <c r="B46" s="49" t="s">
        <v>1154</v>
      </c>
      <c r="C46" s="50">
        <v>6383</v>
      </c>
      <c r="D46" s="51">
        <v>9125</v>
      </c>
      <c r="E46" s="48">
        <f t="shared" si="1"/>
        <v>1.42957856807144</v>
      </c>
    </row>
    <row r="47" s="27" customFormat="1" ht="22.8" customHeight="1" spans="1:5">
      <c r="A47" s="49">
        <v>50702</v>
      </c>
      <c r="B47" s="49" t="s">
        <v>1155</v>
      </c>
      <c r="C47" s="50">
        <v>528</v>
      </c>
      <c r="D47" s="51">
        <v>734</v>
      </c>
      <c r="E47" s="48">
        <f t="shared" si="1"/>
        <v>1.39015151515152</v>
      </c>
    </row>
    <row r="48" s="27" customFormat="1" ht="22.8" customHeight="1" spans="1:5">
      <c r="A48" s="49">
        <v>50799</v>
      </c>
      <c r="B48" s="49" t="s">
        <v>1156</v>
      </c>
      <c r="C48" s="50">
        <v>7064</v>
      </c>
      <c r="D48" s="51">
        <v>3872.8332</v>
      </c>
      <c r="E48" s="48">
        <f t="shared" si="1"/>
        <v>0.548249320498301</v>
      </c>
    </row>
    <row r="49" ht="22.8" customHeight="1" spans="1:5">
      <c r="A49" s="44">
        <v>508</v>
      </c>
      <c r="B49" s="45" t="s">
        <v>1157</v>
      </c>
      <c r="C49" s="46">
        <f>SUM(C50:C53)</f>
        <v>0</v>
      </c>
      <c r="D49" s="47">
        <f>SUM(D50:D53)</f>
        <v>0</v>
      </c>
      <c r="E49" s="48"/>
    </row>
    <row r="50" s="27" customFormat="1" ht="22.8" customHeight="1" spans="1:5">
      <c r="A50" s="49">
        <v>50803</v>
      </c>
      <c r="B50" s="49" t="s">
        <v>1158</v>
      </c>
      <c r="C50" s="50"/>
      <c r="D50" s="51"/>
      <c r="E50" s="48"/>
    </row>
    <row r="51" s="27" customFormat="1" ht="22.8" customHeight="1" spans="1:5">
      <c r="A51" s="49">
        <v>50804</v>
      </c>
      <c r="B51" s="49" t="s">
        <v>1159</v>
      </c>
      <c r="C51" s="50"/>
      <c r="D51" s="51"/>
      <c r="E51" s="48"/>
    </row>
    <row r="52" s="27" customFormat="1" ht="22.8" customHeight="1" spans="1:5">
      <c r="A52" s="49">
        <v>50805</v>
      </c>
      <c r="B52" s="49" t="s">
        <v>1160</v>
      </c>
      <c r="C52" s="50"/>
      <c r="D52" s="51"/>
      <c r="E52" s="48"/>
    </row>
    <row r="53" s="27" customFormat="1" ht="22.8" customHeight="1" spans="1:5">
      <c r="A53" s="49">
        <v>50899</v>
      </c>
      <c r="B53" s="49" t="s">
        <v>1161</v>
      </c>
      <c r="C53" s="50"/>
      <c r="D53" s="51"/>
      <c r="E53" s="48"/>
    </row>
    <row r="54" ht="22.8" customHeight="1" spans="1:5">
      <c r="A54" s="44">
        <v>509</v>
      </c>
      <c r="B54" s="45" t="s">
        <v>1162</v>
      </c>
      <c r="C54" s="46">
        <f>SUM(C55:C59)</f>
        <v>16469</v>
      </c>
      <c r="D54" s="47">
        <f>SUM(D55:D59)</f>
        <v>19516.406285</v>
      </c>
      <c r="E54" s="48">
        <f t="shared" si="1"/>
        <v>1.18503893891554</v>
      </c>
    </row>
    <row r="55" s="27" customFormat="1" ht="22.8" customHeight="1" spans="1:5">
      <c r="A55" s="49">
        <v>50901</v>
      </c>
      <c r="B55" s="49" t="s">
        <v>1163</v>
      </c>
      <c r="C55" s="50">
        <v>8865</v>
      </c>
      <c r="D55" s="51">
        <v>11827.878738</v>
      </c>
      <c r="E55" s="48">
        <f t="shared" si="1"/>
        <v>1.33422207986464</v>
      </c>
    </row>
    <row r="56" s="27" customFormat="1" ht="22.8" customHeight="1" spans="1:5">
      <c r="A56" s="49">
        <v>50902</v>
      </c>
      <c r="B56" s="49" t="s">
        <v>1164</v>
      </c>
      <c r="C56" s="50">
        <v>315</v>
      </c>
      <c r="D56" s="51">
        <v>927.528</v>
      </c>
      <c r="E56" s="48">
        <f t="shared" si="1"/>
        <v>2.94453333333333</v>
      </c>
    </row>
    <row r="57" s="27" customFormat="1" ht="22.8" customHeight="1" spans="1:5">
      <c r="A57" s="49">
        <v>50903</v>
      </c>
      <c r="B57" s="49" t="s">
        <v>1165</v>
      </c>
      <c r="C57" s="50">
        <v>362</v>
      </c>
      <c r="D57" s="51">
        <v>3018.0098</v>
      </c>
      <c r="E57" s="48">
        <f t="shared" si="1"/>
        <v>8.33704364640884</v>
      </c>
    </row>
    <row r="58" s="27" customFormat="1" ht="22.8" customHeight="1" spans="1:5">
      <c r="A58" s="49">
        <v>50905</v>
      </c>
      <c r="B58" s="49" t="s">
        <v>1166</v>
      </c>
      <c r="C58" s="50">
        <v>1252</v>
      </c>
      <c r="D58" s="51">
        <v>1390.334272</v>
      </c>
      <c r="E58" s="48">
        <f t="shared" si="1"/>
        <v>1.11049063258786</v>
      </c>
    </row>
    <row r="59" s="27" customFormat="1" ht="20" customHeight="1" spans="1:5">
      <c r="A59" s="49">
        <v>50999</v>
      </c>
      <c r="B59" s="49" t="s">
        <v>1167</v>
      </c>
      <c r="C59" s="50">
        <v>5675</v>
      </c>
      <c r="D59" s="51">
        <f>2329.835475+22.82</f>
        <v>2352.655475</v>
      </c>
      <c r="E59" s="48">
        <f t="shared" si="1"/>
        <v>0.414564841409692</v>
      </c>
    </row>
    <row r="60" ht="20" customHeight="1" spans="1:5">
      <c r="A60" s="44">
        <v>510</v>
      </c>
      <c r="B60" s="45" t="s">
        <v>1168</v>
      </c>
      <c r="C60" s="46">
        <f>SUM(C61:C63)</f>
        <v>14958</v>
      </c>
      <c r="D60" s="47">
        <f>SUM(D61:D63)</f>
        <v>14374</v>
      </c>
      <c r="E60" s="48">
        <f t="shared" si="1"/>
        <v>0.960957347238936</v>
      </c>
    </row>
    <row r="61" s="27" customFormat="1" ht="20" customHeight="1" spans="1:5">
      <c r="A61" s="49">
        <v>51002</v>
      </c>
      <c r="B61" s="49" t="s">
        <v>1169</v>
      </c>
      <c r="C61" s="50">
        <v>14958</v>
      </c>
      <c r="D61" s="51">
        <v>14374</v>
      </c>
      <c r="E61" s="48">
        <f t="shared" si="1"/>
        <v>0.960957347238936</v>
      </c>
    </row>
    <row r="62" s="27" customFormat="1" ht="20" customHeight="1" spans="1:5">
      <c r="A62" s="49">
        <v>51003</v>
      </c>
      <c r="B62" s="49" t="s">
        <v>1170</v>
      </c>
      <c r="C62" s="50"/>
      <c r="D62" s="51"/>
      <c r="E62" s="48"/>
    </row>
    <row r="63" s="27" customFormat="1" ht="20" customHeight="1" spans="1:5">
      <c r="A63" s="49">
        <v>51004</v>
      </c>
      <c r="B63" s="49" t="s">
        <v>1171</v>
      </c>
      <c r="C63" s="50"/>
      <c r="D63" s="51"/>
      <c r="E63" s="48"/>
    </row>
    <row r="64" ht="20" customHeight="1" spans="1:5">
      <c r="A64" s="44">
        <v>511</v>
      </c>
      <c r="B64" s="45" t="s">
        <v>1172</v>
      </c>
      <c r="C64" s="46">
        <f>SUM(C65:C68)</f>
        <v>6029</v>
      </c>
      <c r="D64" s="47">
        <f>SUM(D65:D68)</f>
        <v>4957</v>
      </c>
      <c r="E64" s="48">
        <f t="shared" si="1"/>
        <v>0.822192735113618</v>
      </c>
    </row>
    <row r="65" s="27" customFormat="1" ht="20" customHeight="1" spans="1:5">
      <c r="A65" s="49">
        <v>51101</v>
      </c>
      <c r="B65" s="49" t="s">
        <v>1173</v>
      </c>
      <c r="C65" s="50">
        <v>5249</v>
      </c>
      <c r="D65" s="51">
        <v>4957</v>
      </c>
      <c r="E65" s="48">
        <f t="shared" si="1"/>
        <v>0.944370356258335</v>
      </c>
    </row>
    <row r="66" s="27" customFormat="1" ht="20" customHeight="1" spans="1:5">
      <c r="A66" s="49">
        <v>51102</v>
      </c>
      <c r="B66" s="49" t="s">
        <v>1174</v>
      </c>
      <c r="C66" s="50">
        <v>780</v>
      </c>
      <c r="D66" s="51"/>
      <c r="E66" s="48">
        <f t="shared" si="1"/>
        <v>0</v>
      </c>
    </row>
    <row r="67" s="27" customFormat="1" ht="20" customHeight="1" spans="1:5">
      <c r="A67" s="49">
        <v>51103</v>
      </c>
      <c r="B67" s="49" t="s">
        <v>1175</v>
      </c>
      <c r="C67" s="50"/>
      <c r="D67" s="51"/>
      <c r="E67" s="48"/>
    </row>
    <row r="68" s="27" customFormat="1" ht="20" customHeight="1" spans="1:5">
      <c r="A68" s="49">
        <v>51104</v>
      </c>
      <c r="B68" s="49" t="s">
        <v>1176</v>
      </c>
      <c r="C68" s="50"/>
      <c r="D68" s="51"/>
      <c r="E68" s="48"/>
    </row>
    <row r="69" s="27" customFormat="1" ht="20" customHeight="1" spans="1:5">
      <c r="A69" s="44">
        <v>514</v>
      </c>
      <c r="B69" s="45" t="s">
        <v>1177</v>
      </c>
      <c r="C69" s="46"/>
      <c r="D69" s="47">
        <f>D70+D71</f>
        <v>2270</v>
      </c>
      <c r="E69" s="48"/>
    </row>
    <row r="70" s="27" customFormat="1" ht="20" customHeight="1" spans="1:5">
      <c r="A70" s="49">
        <v>51401</v>
      </c>
      <c r="B70" s="49" t="s">
        <v>1178</v>
      </c>
      <c r="C70" s="50"/>
      <c r="D70" s="51">
        <v>2270</v>
      </c>
      <c r="E70" s="48"/>
    </row>
    <row r="71" s="27" customFormat="1" ht="20" customHeight="1" spans="1:5">
      <c r="A71" s="49">
        <v>51402</v>
      </c>
      <c r="B71" s="49" t="s">
        <v>1179</v>
      </c>
      <c r="C71" s="50"/>
      <c r="D71" s="51"/>
      <c r="E71" s="48"/>
    </row>
    <row r="72" ht="20" customHeight="1" spans="1:5">
      <c r="A72" s="44">
        <v>599</v>
      </c>
      <c r="B72" s="45" t="s">
        <v>306</v>
      </c>
      <c r="C72" s="46">
        <f>SUM(C73:C77)</f>
        <v>11745</v>
      </c>
      <c r="D72" s="47">
        <f>SUM(D73:D77)</f>
        <v>637.576</v>
      </c>
      <c r="E72" s="48">
        <f>D72/C72</f>
        <v>0.0542848871860366</v>
      </c>
    </row>
    <row r="73" s="27" customFormat="1" ht="20" customHeight="1" spans="1:5">
      <c r="A73" s="49">
        <v>59907</v>
      </c>
      <c r="B73" s="49" t="s">
        <v>1180</v>
      </c>
      <c r="C73" s="50"/>
      <c r="D73" s="51"/>
      <c r="E73" s="48"/>
    </row>
    <row r="74" s="27" customFormat="1" ht="20" customHeight="1" spans="1:5">
      <c r="A74" s="49">
        <v>59908</v>
      </c>
      <c r="B74" s="49" t="s">
        <v>1181</v>
      </c>
      <c r="C74" s="50"/>
      <c r="D74" s="51"/>
      <c r="E74" s="48"/>
    </row>
    <row r="75" s="27" customFormat="1" ht="20" customHeight="1" spans="1:5">
      <c r="A75" s="49">
        <v>59909</v>
      </c>
      <c r="B75" s="49" t="s">
        <v>1182</v>
      </c>
      <c r="C75" s="50"/>
      <c r="D75" s="51"/>
      <c r="E75" s="48"/>
    </row>
    <row r="76" s="27" customFormat="1" ht="20" customHeight="1" spans="1:5">
      <c r="A76" s="49">
        <v>59910</v>
      </c>
      <c r="B76" s="49" t="s">
        <v>1183</v>
      </c>
      <c r="C76" s="50"/>
      <c r="D76" s="51"/>
      <c r="E76" s="48"/>
    </row>
    <row r="77" s="27" customFormat="1" ht="20" customHeight="1" spans="1:5">
      <c r="A77" s="49">
        <v>59999</v>
      </c>
      <c r="B77" s="49" t="s">
        <v>1184</v>
      </c>
      <c r="C77" s="50">
        <v>11745</v>
      </c>
      <c r="D77" s="51">
        <v>637.576</v>
      </c>
      <c r="E77" s="48">
        <f>D77/C77</f>
        <v>0.0542848871860366</v>
      </c>
    </row>
    <row r="78" s="27" customFormat="1" spans="4:4">
      <c r="D78" s="53"/>
    </row>
  </sheetData>
  <mergeCells count="6">
    <mergeCell ref="A2:E2"/>
    <mergeCell ref="D3:E3"/>
    <mergeCell ref="A4:A5"/>
    <mergeCell ref="B4:B5"/>
    <mergeCell ref="C4:C5"/>
    <mergeCell ref="D4:D5"/>
  </mergeCells>
  <dataValidations count="1">
    <dataValidation type="decimal" operator="between" allowBlank="1" showInputMessage="1" showErrorMessage="1" sqref="C12:D12 C23:D23 C31:D31 C38:D38 C42:D42 C45:D45 C49:D49 C54:D54 C60:D60 C64:D64 C72:D72 C8:C11 C13:C22 C24:C30 C32:C37 C39:C41 C43:C44 C46:C48 C50:C53 C55:C59 C61:C63 C65:C68 C69:C71 C73:C77 C6:D7">
      <formula1>-99999999999999</formula1>
      <formula2>99999999999999</formula2>
    </dataValidation>
  </dataValidation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24" sqref="C24"/>
    </sheetView>
  </sheetViews>
  <sheetFormatPr defaultColWidth="10" defaultRowHeight="13.5" outlineLevelRow="6" outlineLevelCol="3"/>
  <cols>
    <col min="1" max="1" width="51.2916666666667" customWidth="1"/>
    <col min="2" max="3" width="23.075" customWidth="1"/>
    <col min="4" max="4" width="11.3083333333333" customWidth="1"/>
  </cols>
  <sheetData>
    <row r="1" ht="16.35" customHeight="1" spans="1:1">
      <c r="A1" s="1" t="s">
        <v>17</v>
      </c>
    </row>
    <row r="2" ht="39.1" customHeight="1" spans="1:4">
      <c r="A2" s="22" t="s">
        <v>18</v>
      </c>
      <c r="B2" s="22"/>
      <c r="C2" s="22"/>
      <c r="D2" s="2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6.05" customHeight="1" spans="1:4">
      <c r="A5" s="5" t="s">
        <v>1185</v>
      </c>
      <c r="B5" s="6"/>
      <c r="C5" s="13">
        <v>0</v>
      </c>
      <c r="D5" s="6"/>
    </row>
    <row r="6" ht="26.05" customHeight="1" spans="1:4">
      <c r="A6" s="6"/>
      <c r="B6" s="6"/>
      <c r="C6" s="13">
        <v>0</v>
      </c>
      <c r="D6" s="6"/>
    </row>
    <row r="7" ht="26.05" customHeight="1" spans="1:4">
      <c r="A7" s="7"/>
      <c r="B7" s="7"/>
      <c r="C7" s="24"/>
      <c r="D7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A1"/>
    </sheetView>
  </sheetViews>
  <sheetFormatPr defaultColWidth="10" defaultRowHeight="13.5" outlineLevelCol="3"/>
  <cols>
    <col min="1" max="1" width="25.6416666666667" customWidth="1"/>
    <col min="2" max="3" width="30.775" customWidth="1"/>
    <col min="4" max="4" width="11.2166666666667" customWidth="1"/>
  </cols>
  <sheetData>
    <row r="1" ht="16.35" customHeight="1" spans="1:1">
      <c r="A1" s="1" t="s">
        <v>19</v>
      </c>
    </row>
    <row r="2" ht="58.65" customHeight="1" spans="1:4">
      <c r="A2" s="22" t="s">
        <v>20</v>
      </c>
      <c r="B2" s="22"/>
      <c r="C2" s="22"/>
      <c r="D2" s="2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1186</v>
      </c>
      <c r="B4" s="5" t="s">
        <v>51</v>
      </c>
      <c r="C4" s="5" t="s">
        <v>52</v>
      </c>
      <c r="D4" s="5" t="s">
        <v>53</v>
      </c>
    </row>
    <row r="5" ht="26.05" customHeight="1" spans="1:4">
      <c r="A5" s="25"/>
      <c r="B5" s="7"/>
      <c r="C5" s="24"/>
      <c r="D5" s="7"/>
    </row>
    <row r="6" ht="26.05" customHeight="1" spans="1:4">
      <c r="A6" s="5" t="s">
        <v>1185</v>
      </c>
      <c r="B6" s="7"/>
      <c r="C6" s="23">
        <v>0</v>
      </c>
      <c r="D6" s="7"/>
    </row>
    <row r="7" ht="16.35" customHeight="1"/>
    <row r="8" ht="16.35" customHeight="1"/>
    <row r="9" ht="16.35" customHeight="1"/>
    <row r="10" ht="16.35" customHeight="1" spans="3:3">
      <c r="C10" s="26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一般公共预算收入预算表</vt:lpstr>
      <vt:lpstr>一般公共预算支出预算表</vt:lpstr>
      <vt:lpstr>本级一般公共预算收入预算表</vt:lpstr>
      <vt:lpstr>本级一般公共预算支出预算表</vt:lpstr>
      <vt:lpstr>本级一般公共预算本级支出预算表</vt:lpstr>
      <vt:lpstr>本级一般公共预算基本支出预算表</vt:lpstr>
      <vt:lpstr>本级一般公共预算对下级的转移支付预算分项目表</vt:lpstr>
      <vt:lpstr>本级一般公共预算对下级的转移支付预算分地区表</vt:lpstr>
      <vt:lpstr>地方政府一般债务余额情况表</vt:lpstr>
      <vt:lpstr>政府性基金收入预算表</vt:lpstr>
      <vt:lpstr>政府性基金支出预算表</vt:lpstr>
      <vt:lpstr>本级政府性基金收入预算表</vt:lpstr>
      <vt:lpstr>本级政府性基金支出预算表</vt:lpstr>
      <vt:lpstr>本级政府性基金本级支出预算表</vt:lpstr>
      <vt:lpstr>本级政府性基金预算对下级的转移支付预算分项目表</vt:lpstr>
      <vt:lpstr>本级政府性基金预算对下级的转移支付预算分地区表</vt:lpstr>
      <vt:lpstr>地方政府专项债务余额情况表</vt:lpstr>
      <vt:lpstr>国有资本经营收入预算表</vt:lpstr>
      <vt:lpstr>国有资本经营支出预算表</vt:lpstr>
      <vt:lpstr>本级国有资本经营收入预算表</vt:lpstr>
      <vt:lpstr>本级国有资本经营支出预算表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2025-11-08T00:46:00Z</dcterms:created>
  <dcterms:modified xsi:type="dcterms:W3CDTF">2026-02-28T07:58:33Z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33C151EE4F3B481CA7D7BEC30784FBED_12</vt:lpwstr>
  </property>
</Properties>
</file>