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1000" windowHeight="11790"/>
  </bookViews>
  <sheets>
    <sheet name="2020统筹整合扶贫完成情况公示  (公示)" sheetId="25" r:id="rId1"/>
    <sheet name="1-11月拨付明细表" sheetId="6" state="hidden" r:id="rId2"/>
  </sheets>
  <definedNames>
    <definedName name="_xlnm._FilterDatabase" localSheetId="0" hidden="1">'2020统筹整合扶贫完成情况公示  (公示)'!$A$4:$P$113</definedName>
  </definedNames>
  <calcPr calcId="144525"/>
</workbook>
</file>

<file path=xl/calcChain.xml><?xml version="1.0" encoding="utf-8"?>
<calcChain xmlns="http://schemas.openxmlformats.org/spreadsheetml/2006/main">
  <c r="F82" i="6" l="1"/>
  <c r="B82" i="6"/>
  <c r="B81" i="6"/>
  <c r="F21" i="6"/>
  <c r="M113" i="25"/>
  <c r="L113" i="25"/>
  <c r="M112" i="25"/>
  <c r="L112" i="25"/>
  <c r="M111" i="25"/>
  <c r="L111" i="25"/>
  <c r="M110" i="25"/>
  <c r="L110" i="25"/>
  <c r="M109" i="25"/>
  <c r="L109" i="25"/>
  <c r="M108" i="25"/>
  <c r="L108" i="25"/>
  <c r="M107" i="25"/>
  <c r="L107" i="25"/>
  <c r="M106" i="25"/>
  <c r="L106" i="25"/>
  <c r="M105" i="25"/>
  <c r="L105" i="25"/>
  <c r="M104" i="25"/>
  <c r="L104" i="25"/>
  <c r="M103" i="25"/>
  <c r="L103" i="25"/>
  <c r="M102" i="25"/>
  <c r="L102" i="25"/>
  <c r="M101" i="25"/>
  <c r="L101" i="25"/>
  <c r="M100" i="25"/>
  <c r="L100" i="25"/>
  <c r="M99" i="25"/>
  <c r="L99" i="25"/>
  <c r="M98" i="25"/>
  <c r="L98" i="25"/>
  <c r="M97" i="25"/>
  <c r="L97" i="25"/>
  <c r="M96" i="25"/>
  <c r="L96" i="25"/>
  <c r="M95" i="25"/>
  <c r="L95" i="25"/>
  <c r="K95" i="25"/>
  <c r="J95" i="25"/>
  <c r="I95" i="25"/>
  <c r="G95" i="25"/>
  <c r="M94" i="25"/>
  <c r="L94" i="25"/>
  <c r="M93" i="25"/>
  <c r="L93" i="25"/>
  <c r="M92" i="25"/>
  <c r="L92" i="25"/>
  <c r="M91" i="25"/>
  <c r="L91" i="25"/>
  <c r="M90" i="25"/>
  <c r="L90" i="25"/>
  <c r="M89" i="25"/>
  <c r="L89" i="25"/>
  <c r="M88" i="25"/>
  <c r="L88" i="25"/>
  <c r="M87" i="25"/>
  <c r="L87" i="25"/>
  <c r="M86" i="25"/>
  <c r="L86" i="25"/>
  <c r="M85" i="25"/>
  <c r="L85" i="25"/>
  <c r="M84" i="25"/>
  <c r="L84" i="25"/>
  <c r="M83" i="25"/>
  <c r="L83" i="25"/>
  <c r="M82" i="25"/>
  <c r="L82" i="25"/>
  <c r="M81" i="25"/>
  <c r="L81" i="25"/>
  <c r="M80" i="25"/>
  <c r="L80" i="25"/>
  <c r="K80" i="25"/>
  <c r="J80" i="25"/>
  <c r="I80" i="25"/>
  <c r="G80" i="25"/>
  <c r="M79" i="25"/>
  <c r="L79" i="25"/>
  <c r="M78" i="25"/>
  <c r="L78" i="25"/>
  <c r="K78" i="25"/>
  <c r="M77" i="25"/>
  <c r="L77" i="25"/>
  <c r="M76" i="25"/>
  <c r="L76" i="25"/>
  <c r="M75" i="25"/>
  <c r="L75" i="25"/>
  <c r="M74" i="25"/>
  <c r="L74" i="25"/>
  <c r="M73" i="25"/>
  <c r="L73" i="25"/>
  <c r="M72" i="25"/>
  <c r="L72" i="25"/>
  <c r="M71" i="25"/>
  <c r="L71" i="25"/>
  <c r="M70" i="25"/>
  <c r="L70" i="25"/>
  <c r="M69" i="25"/>
  <c r="L69" i="25"/>
  <c r="M68" i="25"/>
  <c r="L68" i="25"/>
  <c r="M67" i="25"/>
  <c r="L67" i="25"/>
  <c r="M66" i="25"/>
  <c r="L66" i="25"/>
  <c r="M65" i="25"/>
  <c r="L65" i="25"/>
  <c r="M64" i="25"/>
  <c r="L64" i="25"/>
  <c r="M63" i="25"/>
  <c r="L63" i="25"/>
  <c r="M62" i="25"/>
  <c r="L62" i="25"/>
  <c r="M61" i="25"/>
  <c r="L61" i="25"/>
  <c r="M60" i="25"/>
  <c r="L60" i="25"/>
  <c r="M59" i="25"/>
  <c r="L59" i="25"/>
  <c r="M58" i="25"/>
  <c r="L58" i="25"/>
  <c r="M57" i="25"/>
  <c r="L57" i="25"/>
  <c r="M56" i="25"/>
  <c r="L56" i="25"/>
  <c r="M55" i="25"/>
  <c r="L55" i="25"/>
  <c r="M54" i="25"/>
  <c r="L54" i="25"/>
  <c r="M53" i="25"/>
  <c r="L53" i="25"/>
  <c r="M52" i="25"/>
  <c r="L52" i="25"/>
  <c r="M51" i="25"/>
  <c r="L51" i="25"/>
  <c r="M50" i="25"/>
  <c r="L50" i="25"/>
  <c r="M49" i="25"/>
  <c r="L49" i="25"/>
  <c r="M48" i="25"/>
  <c r="L48" i="25"/>
  <c r="M47" i="25"/>
  <c r="L47" i="25"/>
  <c r="M46" i="25"/>
  <c r="L46" i="25"/>
  <c r="M45" i="25"/>
  <c r="L45" i="25"/>
  <c r="M44" i="25"/>
  <c r="L44" i="25"/>
  <c r="M43" i="25"/>
  <c r="L43" i="25"/>
  <c r="M42" i="25"/>
  <c r="L42" i="25"/>
  <c r="M41" i="25"/>
  <c r="L41" i="25"/>
  <c r="M40" i="25"/>
  <c r="L40" i="25"/>
  <c r="M39" i="25"/>
  <c r="L39" i="25"/>
  <c r="M38" i="25"/>
  <c r="L38" i="25"/>
  <c r="M37" i="25"/>
  <c r="L37" i="25"/>
  <c r="M36" i="25"/>
  <c r="L36" i="25"/>
  <c r="M35" i="25"/>
  <c r="L35" i="25"/>
  <c r="K35" i="25"/>
  <c r="J35" i="25"/>
  <c r="I35" i="25"/>
  <c r="G35" i="25"/>
  <c r="M34" i="25"/>
  <c r="L34" i="25"/>
  <c r="K34" i="25"/>
  <c r="J34" i="25"/>
  <c r="I34" i="25"/>
  <c r="G34" i="25"/>
  <c r="M33" i="25"/>
  <c r="L33" i="25"/>
  <c r="K33" i="25"/>
  <c r="J33" i="25"/>
  <c r="I33" i="25"/>
  <c r="G33" i="25"/>
  <c r="M32" i="25"/>
  <c r="L32" i="25"/>
  <c r="M31" i="25"/>
  <c r="L31" i="25"/>
  <c r="M30" i="25"/>
  <c r="L30" i="25"/>
  <c r="K30" i="25"/>
  <c r="J30" i="25"/>
  <c r="I30" i="25"/>
  <c r="G30" i="25"/>
  <c r="M29" i="25"/>
  <c r="L29" i="25"/>
  <c r="M28" i="25"/>
  <c r="L28" i="25"/>
  <c r="K28" i="25"/>
  <c r="J28" i="25"/>
  <c r="I28" i="25"/>
  <c r="G28" i="25"/>
  <c r="M27" i="25"/>
  <c r="L27" i="25"/>
  <c r="M26" i="25"/>
  <c r="L26" i="25"/>
  <c r="M25" i="25"/>
  <c r="L25" i="25"/>
  <c r="M24" i="25"/>
  <c r="L24" i="25"/>
  <c r="M23" i="25"/>
  <c r="L23" i="25"/>
  <c r="M22" i="25"/>
  <c r="L22" i="25"/>
  <c r="M21" i="25"/>
  <c r="L21" i="25"/>
  <c r="M20" i="25"/>
  <c r="L20" i="25"/>
  <c r="M19" i="25"/>
  <c r="L19" i="25"/>
  <c r="M18" i="25"/>
  <c r="L18" i="25"/>
  <c r="M17" i="25"/>
  <c r="L17" i="25"/>
  <c r="M16" i="25"/>
  <c r="L16" i="25"/>
  <c r="M15" i="25"/>
  <c r="L15" i="25"/>
  <c r="M14" i="25"/>
  <c r="L14" i="25"/>
  <c r="M13" i="25"/>
  <c r="L13" i="25"/>
  <c r="M12" i="25"/>
  <c r="L12" i="25"/>
  <c r="K12" i="25"/>
  <c r="J12" i="25"/>
  <c r="I12" i="25"/>
  <c r="G12" i="25"/>
  <c r="M11" i="25"/>
  <c r="L11" i="25"/>
  <c r="M10" i="25"/>
  <c r="L10" i="25"/>
  <c r="M9" i="25"/>
  <c r="L9" i="25"/>
  <c r="M8" i="25"/>
  <c r="L8" i="25"/>
  <c r="M7" i="25"/>
  <c r="L7" i="25"/>
  <c r="K7" i="25"/>
  <c r="J7" i="25"/>
  <c r="I7" i="25"/>
  <c r="G7" i="25"/>
  <c r="M6" i="25"/>
  <c r="L6" i="25"/>
  <c r="K6" i="25"/>
  <c r="J6" i="25"/>
  <c r="I6" i="25"/>
  <c r="G6" i="25"/>
  <c r="M5" i="25"/>
  <c r="L5" i="25"/>
  <c r="K5" i="25"/>
  <c r="J5" i="25"/>
  <c r="I5" i="25"/>
  <c r="G5" i="25"/>
</calcChain>
</file>

<file path=xl/sharedStrings.xml><?xml version="1.0" encoding="utf-8"?>
<sst xmlns="http://schemas.openxmlformats.org/spreadsheetml/2006/main" count="1522" uniqueCount="695">
  <si>
    <t>双牌县2020年度统筹整合使用财政涉农资金扶贫项目完成及资金拨付情况公示</t>
  </si>
  <si>
    <t>编制单位：双牌财政局</t>
  </si>
  <si>
    <t>编制时间：2020年11月19日</t>
  </si>
  <si>
    <t xml:space="preserve">单位：万元              </t>
  </si>
  <si>
    <t>序号</t>
  </si>
  <si>
    <t>项目名称</t>
  </si>
  <si>
    <t>实施地点</t>
  </si>
  <si>
    <t>建设任务(建设内容及数量）</t>
  </si>
  <si>
    <t>绩效目标（进度计划 ）</t>
  </si>
  <si>
    <t>调整后(含补充调整）统筹整合资金投入计划规模（万元）</t>
  </si>
  <si>
    <t>筹资方式</t>
  </si>
  <si>
    <t>财政拨付资金（万元）</t>
  </si>
  <si>
    <t>已支付资金（实际支出）</t>
  </si>
  <si>
    <t>未支付资金(退回财政专户，结转下年重新安排项目）</t>
  </si>
  <si>
    <t>支出进度</t>
  </si>
  <si>
    <t>项目完成情况</t>
  </si>
  <si>
    <t>责任单位</t>
  </si>
  <si>
    <t>乡镇</t>
  </si>
  <si>
    <t>行政村</t>
  </si>
  <si>
    <t>资金来源（中央、省、市）</t>
  </si>
  <si>
    <t xml:space="preserve">金 额 </t>
  </si>
  <si>
    <t>项目主管单位</t>
  </si>
  <si>
    <t>项目组织实施单位</t>
  </si>
  <si>
    <t>全县汇总</t>
  </si>
  <si>
    <t>省级</t>
  </si>
  <si>
    <t>全县项目完成进度为84.3%</t>
  </si>
  <si>
    <t>一、产业发展扶贫</t>
  </si>
  <si>
    <t>（一）种养植业</t>
  </si>
  <si>
    <t>1.贫困户产业扶贫奖补</t>
  </si>
  <si>
    <t>全县12个乡镇114个行政村（见附后明细表1）</t>
  </si>
  <si>
    <t>通过合作社、农业企业等新型经营主体带动4505户以上贫困户发展扶贫产业</t>
  </si>
  <si>
    <t>通过扶贫4505户1.86万人发展产业，人均增收1000元以上。</t>
  </si>
  <si>
    <t>项目已完工，资金已拨付</t>
  </si>
  <si>
    <t>县农业农村局</t>
  </si>
  <si>
    <t>2.重点扶贫产业项目（柑桔及藤茶种植）</t>
  </si>
  <si>
    <t>理家坪乡坦田村、何家洞镇何家洞村</t>
  </si>
  <si>
    <t>通过建设650亩以上藤茶及柑桔种植产业基地以直接帮扶、委托帮扶、股份合作等形式带动贫困户1250名以上贫困户增收</t>
  </si>
  <si>
    <t>重点产业项目带动750名以上贫困户，人均年增收160元以上。</t>
  </si>
  <si>
    <t>项目在建，尚没完工</t>
  </si>
  <si>
    <t>其中：（1）</t>
  </si>
  <si>
    <t>柑橘种植扶贫项目</t>
  </si>
  <si>
    <t>理家坪乡坦田村</t>
  </si>
  <si>
    <t>柑橘种植270亩</t>
  </si>
  <si>
    <t>帮助和带动贫困户500人，年人均增收160元</t>
  </si>
  <si>
    <t>双牌县农业农村局</t>
  </si>
  <si>
    <t>双牌县坦水源水果种植合作社</t>
  </si>
  <si>
    <t>（2）</t>
  </si>
  <si>
    <t>藤茶产业扶贫项目</t>
  </si>
  <si>
    <t>何家洞镇何家洞村</t>
  </si>
  <si>
    <t>种植藤茶380亩</t>
  </si>
  <si>
    <r>
      <rPr>
        <sz val="10"/>
        <color theme="1"/>
        <rFont val="宋体"/>
        <family val="3"/>
        <charset val="134"/>
        <scheme val="minor"/>
      </rPr>
      <t>帮助和带动贫困户250人以上，年人均增收160</t>
    </r>
    <r>
      <rPr>
        <sz val="10"/>
        <color theme="1"/>
        <rFont val="宋体"/>
        <family val="3"/>
        <charset val="134"/>
      </rPr>
      <t>元</t>
    </r>
  </si>
  <si>
    <t>双牌县飞翔种养专业种植合作社</t>
  </si>
  <si>
    <t>3、村级产业扶贫项目</t>
  </si>
  <si>
    <t>塔山村吴茱萸药材种植</t>
  </si>
  <si>
    <t>泷泊镇</t>
  </si>
  <si>
    <t>塔山村6组</t>
  </si>
  <si>
    <t>吴茱萸种植55亩</t>
  </si>
  <si>
    <t>受益人口100人，其中贫困户10户30人。</t>
  </si>
  <si>
    <t>泷泊镇政府</t>
  </si>
  <si>
    <t>塔山村村委会</t>
  </si>
  <si>
    <t>冷水鱼养殖坝基建设</t>
  </si>
  <si>
    <t>五里牌镇</t>
  </si>
  <si>
    <t>盘大岭村雷打弯</t>
  </si>
  <si>
    <t>上17米，下7米，高8米、宽4米，中间填土</t>
  </si>
  <si>
    <t>产业项目带动65户280人贫困户增收</t>
  </si>
  <si>
    <t>五里牌镇人民政府</t>
  </si>
  <si>
    <t>盘大岭村委会</t>
  </si>
  <si>
    <t>大江口村香芋种植</t>
  </si>
  <si>
    <t>理家坪乡</t>
  </si>
  <si>
    <t>大江口村马家漯水库下游</t>
  </si>
  <si>
    <t>香芋种植170亩</t>
  </si>
  <si>
    <t>香芋种植产业项目带动了110户增收（其中受益贫困户20户60人）。</t>
  </si>
  <si>
    <t>理家坪乡政府</t>
  </si>
  <si>
    <t>大江口村委会</t>
  </si>
  <si>
    <t>塘于洞村天冬药材种植</t>
  </si>
  <si>
    <t>塘于洞村西介洞</t>
  </si>
  <si>
    <t>药材种植80亩</t>
  </si>
  <si>
    <t>药材种植产业项目带动了60户增收（其中受益贫困户12户40人）。</t>
  </si>
  <si>
    <t>塘于洞村委会</t>
  </si>
  <si>
    <t>槐树脚村黄精药材种植基地</t>
  </si>
  <si>
    <t>何家洞镇</t>
  </si>
  <si>
    <t>槐树脚村</t>
  </si>
  <si>
    <t>黄精种植面积55亩</t>
  </si>
  <si>
    <t>受益人口572人（其中贫困户24户102人）</t>
  </si>
  <si>
    <t>何家洞镇人民政府</t>
  </si>
  <si>
    <t>槐树脚村民委员会</t>
  </si>
  <si>
    <t>付家湾村藤茶加工扶贫车间</t>
  </si>
  <si>
    <t>付家湾村</t>
  </si>
  <si>
    <t>藤茶种植220亩，新建加工扶贫车间一个</t>
  </si>
  <si>
    <t>受益人口600人，其中贫困人口209人</t>
  </si>
  <si>
    <t>付家湾村委会</t>
  </si>
  <si>
    <t>山峰村油茶种植</t>
  </si>
  <si>
    <t>上梧江</t>
  </si>
  <si>
    <t>山峰村</t>
  </si>
  <si>
    <t>新种油茶180亩</t>
  </si>
  <si>
    <t>增加村集体经济收入2万元/年，受益人口1188人（其中贫困人口322人）</t>
  </si>
  <si>
    <t>上梧江乡人民政府</t>
  </si>
  <si>
    <t>山峰村委会</t>
  </si>
  <si>
    <t>马家村藤茶加工扶贫车间</t>
  </si>
  <si>
    <t>人民洞村</t>
  </si>
  <si>
    <t>藤茶种植300亩，新建加工扶贫车间一个</t>
  </si>
  <si>
    <t>受益人口797人，其中贫困人口187人</t>
  </si>
  <si>
    <t>马家村委会</t>
  </si>
  <si>
    <t>天福村藤茶种植基地</t>
  </si>
  <si>
    <t>塘底乡</t>
  </si>
  <si>
    <t>天福村4组</t>
  </si>
  <si>
    <t>种植面积36亩</t>
  </si>
  <si>
    <t>受益人口1083人其中贫困户272人</t>
  </si>
  <si>
    <t>塘底乡人民政府</t>
  </si>
  <si>
    <t>天福村委会</t>
  </si>
  <si>
    <t>珍珠村红薯深加工厂</t>
  </si>
  <si>
    <t>刘家寨组(老活动室旁)</t>
  </si>
  <si>
    <t>厂房一座100平方米、设备一套</t>
  </si>
  <si>
    <t xml:space="preserve">受益205户1100人其中贫困户80户305人 </t>
  </si>
  <si>
    <t>珍珠村委会</t>
  </si>
  <si>
    <t>河源村食用菌基地建设</t>
  </si>
  <si>
    <t>打鼓坪乡</t>
  </si>
  <si>
    <t>河源村</t>
  </si>
  <si>
    <t>食用菌基地厂房建设610平方米及种植设施</t>
  </si>
  <si>
    <t xml:space="preserve">受益650人其中贫困户304人 </t>
  </si>
  <si>
    <t>打鼓坪乡人民政府</t>
  </si>
  <si>
    <t>河源村委会</t>
  </si>
  <si>
    <t>廖家村果蔬基地及水渠建设</t>
  </si>
  <si>
    <t>麻江镇</t>
  </si>
  <si>
    <t>廖家村</t>
  </si>
  <si>
    <t>种植无花果及蔬菜110亩、0.4米*0.4米水渠建设270米</t>
  </si>
  <si>
    <t>带动贫困15户50人贫困人口就业和增收</t>
  </si>
  <si>
    <t>麻江镇人民政府</t>
  </si>
  <si>
    <t>廖家村委会</t>
  </si>
  <si>
    <t>金星村藤茶基地</t>
  </si>
  <si>
    <t>茶林镇</t>
  </si>
  <si>
    <t>金星村全药冲片4组</t>
  </si>
  <si>
    <t>金星村全药冲片分水岭藤茶38亩新种</t>
  </si>
  <si>
    <t>受益人口393户1420人，其中贫困人口79户310人</t>
  </si>
  <si>
    <t>茶林镇人民政府</t>
  </si>
  <si>
    <t>金星村委会</t>
  </si>
  <si>
    <t>探花村藤茶加工扶贫车间</t>
  </si>
  <si>
    <t>探花村</t>
  </si>
  <si>
    <t>藤茶种植200亩，新建加工扶贫车间一个</t>
  </si>
  <si>
    <t>受益人口2185人，其中贫困人口686人</t>
  </si>
  <si>
    <t>探花村村委会</t>
  </si>
  <si>
    <t>示范性就业扶贫车间</t>
  </si>
  <si>
    <t>永州永之源生态茶业有限公司</t>
  </si>
  <si>
    <t>2019年安排贫困户就业45人，人平年收入1万元以上</t>
  </si>
  <si>
    <t>受益贫困人口45人，人平年收入1万元以上</t>
  </si>
  <si>
    <t>县扶贫办</t>
  </si>
  <si>
    <t>（二）金融扶贫</t>
  </si>
  <si>
    <t>1.小额信贷贴息</t>
  </si>
  <si>
    <t>全县贫困户</t>
  </si>
  <si>
    <t>贷款额度4000万元</t>
  </si>
  <si>
    <t>扶持600户以上贫困户增收，户均增收3000元以上</t>
  </si>
  <si>
    <t>县农商银行</t>
  </si>
  <si>
    <t xml:space="preserve">（三）电商扶贫 </t>
  </si>
  <si>
    <t>科工信局</t>
  </si>
  <si>
    <t>（1）贫困村扶贫网点硬件升级建设</t>
  </si>
  <si>
    <t>全县乡镇</t>
  </si>
  <si>
    <t>67个贫困村</t>
  </si>
  <si>
    <t>贫困村电商扶贫网点加载“供销惠万家”等农村电商运营新模式，进一步布局优化和功能整合完善。</t>
  </si>
  <si>
    <t>协助贫困户电商销售农产品6800万元</t>
  </si>
  <si>
    <t>（2）贫困村扶贫示范网点软硬件建设</t>
  </si>
  <si>
    <t>村级电商扶贫网点开展贫困村农产品网销工作，业绩50万元以上的，给予网点室内修缮、配送工具、平台升级等基础设施建设支持</t>
  </si>
  <si>
    <t>贫困村农产品交易额1743万元以上</t>
  </si>
  <si>
    <t>二、农村基础设施建设</t>
  </si>
  <si>
    <t>（一）农村道路建设项目</t>
  </si>
  <si>
    <t>永江至何家洞道路硬化</t>
  </si>
  <si>
    <t>永江村至何家洞村</t>
  </si>
  <si>
    <t>道路硬化长19.714公里、宽路基6.5米、路面6米</t>
  </si>
  <si>
    <t>方便15个村的群众通行问题受益人口10000人其中贫困人口1000人</t>
  </si>
  <si>
    <t>县交通运输局</t>
  </si>
  <si>
    <t>何家洞镇政府</t>
  </si>
  <si>
    <t>农村公路窄路加宽</t>
  </si>
  <si>
    <t>黄沙漯村</t>
  </si>
  <si>
    <t>加宽公路5公里</t>
  </si>
  <si>
    <t>改善出行问题受益村民617人（其中贫困户200人）</t>
  </si>
  <si>
    <t>江村镇</t>
  </si>
  <si>
    <t>双井村（原何家村路口至朝阳昂群力村交界处）</t>
  </si>
  <si>
    <t>加宽公路1.26公里</t>
  </si>
  <si>
    <t xml:space="preserve">改善村民1970人（其中贫困户225人）的出行问题 </t>
  </si>
  <si>
    <t>零田洞村煤气站至香岭坪</t>
  </si>
  <si>
    <t>加宽公路1.38公里</t>
  </si>
  <si>
    <t xml:space="preserve">改善村民1460人（其中贫困人口124人）的出行问题 </t>
  </si>
  <si>
    <t>全家洲村道路建设项目</t>
  </si>
  <si>
    <t>全家洲村3-4组</t>
  </si>
  <si>
    <t>长160米*路基宽8米*路面6米，沟边181.4立方米、护坡工程311立方米，借土回填5000立方米</t>
  </si>
  <si>
    <t>改善出行问题受益村民400人（其中贫困户50人）</t>
  </si>
  <si>
    <t>霞灯村2-3组道路硬化</t>
  </si>
  <si>
    <t>戈连村2、3组道路（花千谷）</t>
  </si>
  <si>
    <t>长840米，宽3.5米，厚0.20米彩色透水砼路面</t>
  </si>
  <si>
    <t>改善生产生活条件受益村民400人（其中贫困户9户40人）</t>
  </si>
  <si>
    <t>双牌城发建设集团有限公司</t>
  </si>
  <si>
    <t>双牌城发旅游开发有限公司</t>
  </si>
  <si>
    <t>江西村6、10组道路硬化</t>
  </si>
  <si>
    <t>江西村6、10文家组道路（国际慢城）</t>
  </si>
  <si>
    <t>长1280米，宽3.5米，厚0.20米彩色透水砼路面</t>
  </si>
  <si>
    <t>改善生产生活条件受益村民263人（其中贫困户6户21人）</t>
  </si>
  <si>
    <t>佑里村道路护坡工程</t>
  </si>
  <si>
    <t>佑里村7组田边</t>
  </si>
  <si>
    <t>长70米、高4.5米、宽0.8米</t>
  </si>
  <si>
    <t>解决出行问题，受益村民1450人，其中贫困户402人</t>
  </si>
  <si>
    <t>佑里村委会</t>
  </si>
  <si>
    <t>五里牌村新建水渠机耕道（含护坡）建设</t>
  </si>
  <si>
    <t>五里牌村六组</t>
  </si>
  <si>
    <t>机耕路长1千米，宽3.5米。机耕路旁水渠0.3*0.3*600米 护坡60立方米</t>
  </si>
  <si>
    <t>解决农业生产通行，受益人口800人，贫困人口120人</t>
  </si>
  <si>
    <t>五里牌村委会</t>
  </si>
  <si>
    <t>大叶江村道路硬化</t>
  </si>
  <si>
    <t>大叶江村7组</t>
  </si>
  <si>
    <t>长310米，宽3.5米，厚0.2米</t>
  </si>
  <si>
    <t>解决本组出行问题受益210人其中贫困户32人</t>
  </si>
  <si>
    <t>大叶江村委会</t>
  </si>
  <si>
    <t>枫木山村道路硬化</t>
  </si>
  <si>
    <t>枫木山村邓丘至顺木塘腰路</t>
  </si>
  <si>
    <t>长400米，宽3.5米，厚0.2米</t>
  </si>
  <si>
    <t>解决生产条件受益人口1043人，其中贫困人口191人</t>
  </si>
  <si>
    <t>枫木山村村委会</t>
  </si>
  <si>
    <t>夏家洞村白果坪通达公路建设</t>
  </si>
  <si>
    <t>夏家洞村白果坪(3-7组)</t>
  </si>
  <si>
    <t>村内道路建设2.6公里</t>
  </si>
  <si>
    <t>解决通行及生产条件受益380人其中贫困人口80人</t>
  </si>
  <si>
    <t>夏家洞村委会</t>
  </si>
  <si>
    <t>白沙江村道路护坡工程</t>
  </si>
  <si>
    <t>白沙江村大漯2组（多福漯）、5组</t>
  </si>
  <si>
    <t>解决出行难问题受益人口150人，其中贫困人口33人</t>
  </si>
  <si>
    <t>白沙江村村委会</t>
  </si>
  <si>
    <t>乌鸦山村通组公路硬化</t>
  </si>
  <si>
    <t>乌鸦山村6组</t>
  </si>
  <si>
    <t>解决通行问题受益人口260人，其中贫困人口80人</t>
  </si>
  <si>
    <t>乌鸦山村村委会</t>
  </si>
  <si>
    <t>溧江源村公路护坡建设</t>
  </si>
  <si>
    <t>溧江源村河江里</t>
  </si>
  <si>
    <t>公路护坡建设5处420立方米</t>
  </si>
  <si>
    <t>方便609名村民生产生活出行，其中贫困人口30户，108人</t>
  </si>
  <si>
    <t>溧江源村村委会</t>
  </si>
  <si>
    <t xml:space="preserve">卿家巷村公路护坡及排水渠
</t>
  </si>
  <si>
    <t>卿家巷村4.5组</t>
  </si>
  <si>
    <t>公路排水渠250米、护坡220方。</t>
  </si>
  <si>
    <t>方便群众出行，受益人口1089人（其中贫困人口250户），</t>
  </si>
  <si>
    <t>卿家巷村村民委员会</t>
  </si>
  <si>
    <t>崔家村机耕道及护坡建设</t>
  </si>
  <si>
    <t>崔家村2、3组</t>
  </si>
  <si>
    <t>新建机耕路400米、护坡60立方米</t>
  </si>
  <si>
    <t>改善农业生产条件受益人口500人（其中贫困人口210人）</t>
  </si>
  <si>
    <t>崔家村村委会</t>
  </si>
  <si>
    <t>访尧村村内道路维修</t>
  </si>
  <si>
    <t>访尧村一级机埠至石榴漯</t>
  </si>
  <si>
    <t>村内道路维修1240平方米，护坡150立方米</t>
  </si>
  <si>
    <t>江村镇人民政府</t>
  </si>
  <si>
    <t>访尧村村委会</t>
  </si>
  <si>
    <t>清明田村公路维修</t>
  </si>
  <si>
    <t>清明田全村</t>
  </si>
  <si>
    <t>公路维修全村25处</t>
  </si>
  <si>
    <t>解决出行难问题受益人口2400人，其中贫困人口694人</t>
  </si>
  <si>
    <t>清明田村村委会</t>
  </si>
  <si>
    <t>金滩村机耕路建设</t>
  </si>
  <si>
    <t>金滩村高石山至水竹湾</t>
  </si>
  <si>
    <t>600米机耕路和2座漫水桥</t>
  </si>
  <si>
    <t>改善农业生产条件受益人口1300人（其中贫困人口250人）</t>
  </si>
  <si>
    <t>金滩村村委会</t>
  </si>
  <si>
    <t>马家村公路硬化</t>
  </si>
  <si>
    <t>马家村</t>
  </si>
  <si>
    <t>马家村牛栏头组294米*宽3.5米</t>
  </si>
  <si>
    <t>解决出行难问题受益人口200人其中贫困人口50人</t>
  </si>
  <si>
    <t>上梧江村吊桥维修</t>
  </si>
  <si>
    <t>上梧江村</t>
  </si>
  <si>
    <t>1-2组吊桥栏杆及钢索维修总长680米</t>
  </si>
  <si>
    <t>保障600人出行安全，其中受益贫困人口150人</t>
  </si>
  <si>
    <t>上梧江村委会</t>
  </si>
  <si>
    <t>社江源村蛇漯新建桥梁</t>
  </si>
  <si>
    <t>社江源村蛇漯</t>
  </si>
  <si>
    <t>蛇漯组建桥梁一座（7.13灾后重建），长18米，宽4米，高4米</t>
  </si>
  <si>
    <t>解决出行难问题受益人口175人，其中贫困人口19人</t>
  </si>
  <si>
    <t>社江源村委会</t>
  </si>
  <si>
    <t>盘家村公路硬化</t>
  </si>
  <si>
    <t>盘家村下岭铺4组</t>
  </si>
  <si>
    <t>公路硬化长320米*宽3.5米</t>
  </si>
  <si>
    <t>改善482人生产生活出行条件，其中贫困人口103人</t>
  </si>
  <si>
    <t>盘家村委会</t>
  </si>
  <si>
    <t>上梧江盘家村窄路加宽及护坡工程</t>
  </si>
  <si>
    <t>盘家村</t>
  </si>
  <si>
    <t>窄路加宽3.2公里及护坡工程</t>
  </si>
  <si>
    <t>方便群众通行，受益人口835人其中贫困人口167人</t>
  </si>
  <si>
    <t>社江源村新建桥梁</t>
  </si>
  <si>
    <t>社江源村  组</t>
  </si>
  <si>
    <t>新建桥梁一座</t>
  </si>
  <si>
    <t>受益人口175人，其中贫困人口19人</t>
  </si>
  <si>
    <t>白果脚蒋家组桥梁建设</t>
  </si>
  <si>
    <t>五星岭乡</t>
  </si>
  <si>
    <t>白果脚村蒋家组</t>
  </si>
  <si>
    <t>蒋家组桥梁1座，长12米宽3.5米</t>
  </si>
  <si>
    <t>解决出行难问题受益人口200人其中贫困人口31人</t>
  </si>
  <si>
    <t>白果脚村委会</t>
  </si>
  <si>
    <t>大兴江端政组新建桥梁</t>
  </si>
  <si>
    <t>大兴江村端正组</t>
  </si>
  <si>
    <t>端正组建设桥梁1座（长8米宽34米高4米）</t>
  </si>
  <si>
    <t>解决出行难问题受益人口98人其中贫困人口25人</t>
  </si>
  <si>
    <t>大兴江村委会</t>
  </si>
  <si>
    <t>南漯村通组公路硬化</t>
  </si>
  <si>
    <t>南漯村5-6组</t>
  </si>
  <si>
    <t>长320米*宽3.5米</t>
  </si>
  <si>
    <t xml:space="preserve">改善200人其中贫困人口40人的生产生活条件 </t>
  </si>
  <si>
    <t>南漯村委会</t>
  </si>
  <si>
    <t>横江源村稻田护坡、水坝及桥梁建设</t>
  </si>
  <si>
    <t>横江源村雷家洞盘家湾</t>
  </si>
  <si>
    <t>河堤护砌300立方，拦河坝一座、桥梁一座</t>
  </si>
  <si>
    <t xml:space="preserve">改善250人其中贫困人口50人的生产生活条件 </t>
  </si>
  <si>
    <t>横江源村村委会</t>
  </si>
  <si>
    <t>新院子村道路硬化</t>
  </si>
  <si>
    <t>新院子村高水岭至中南门前</t>
  </si>
  <si>
    <t>长532米、宽3米、厚0.2米</t>
  </si>
  <si>
    <t xml:space="preserve">改善225人其中贫困人口45人的生产生活条件 </t>
  </si>
  <si>
    <t>新院子村委会</t>
  </si>
  <si>
    <t>新和村三家湾桥梁维修</t>
  </si>
  <si>
    <t>新和村三家湾片盘家坡</t>
  </si>
  <si>
    <t>解决出行难问题受益人口550人其中贫困人口124人</t>
  </si>
  <si>
    <t>新和村委会</t>
  </si>
  <si>
    <t>探花村平头岭道路硬化建设</t>
  </si>
  <si>
    <t xml:space="preserve">探花村廖家湾片
</t>
  </si>
  <si>
    <t>公路硬化建设长600米、宽4米，0.3X0.3两面光排水沟600米。</t>
  </si>
  <si>
    <t>受益人口共100多人，其中贫困人口35人</t>
  </si>
  <si>
    <t>茶林镇政府</t>
  </si>
  <si>
    <t>玉泉村公路建设</t>
  </si>
  <si>
    <t>低水坪组新开路基</t>
  </si>
  <si>
    <t>3.5米宽,2000米长</t>
  </si>
  <si>
    <t>解决25户88人出行问题，其中贫困户5户24人</t>
  </si>
  <si>
    <t>玉泉村委会</t>
  </si>
  <si>
    <t>清水村公路维修及护坡工程</t>
  </si>
  <si>
    <t>清水村张杨公路</t>
  </si>
  <si>
    <t>预埋涵管3处，公路护坡7处260方</t>
  </si>
  <si>
    <t>解决735人，其中贫困户129人出行问题</t>
  </si>
  <si>
    <t>清水村委会</t>
  </si>
  <si>
    <t>天福村通达公路建设</t>
  </si>
  <si>
    <t>天福村6组</t>
  </si>
  <si>
    <t>道路建设2.5公里</t>
  </si>
  <si>
    <t>受益人口70人，贫困户19人</t>
  </si>
  <si>
    <t>玉泉村桥梁建设</t>
  </si>
  <si>
    <t>玉泉村1组</t>
  </si>
  <si>
    <t>新建人行便桥1座</t>
  </si>
  <si>
    <t>解决165人，其中贫困户30人出行问题</t>
  </si>
  <si>
    <t>何家洞村桥梁工程</t>
  </si>
  <si>
    <t>何家洞村蒋家洞片对江头组</t>
  </si>
  <si>
    <t>新建桥梁1座，长23.8米，宽3.5米，高3米</t>
  </si>
  <si>
    <t>方便村民通行受益人口126人其中贫困人口16人</t>
  </si>
  <si>
    <t>项目已完工，正在财评</t>
  </si>
  <si>
    <t>何家洞村委会</t>
  </si>
  <si>
    <t>蔡里口村通达公路路基建设</t>
  </si>
  <si>
    <t xml:space="preserve">何家洞镇 </t>
  </si>
  <si>
    <t>蔡里口村石凹仔至砍柴冲</t>
  </si>
  <si>
    <t>公路路基建设长2公里、宽4.5米。</t>
  </si>
  <si>
    <t>受益人口共90多人，其中贫困人口19人</t>
  </si>
  <si>
    <t>蔡里口村委会</t>
  </si>
  <si>
    <t>双江村桥梁建设工程</t>
  </si>
  <si>
    <t>双江村</t>
  </si>
  <si>
    <t>便民桥建设3座，均为长10米，宽3米，高3米</t>
  </si>
  <si>
    <t>受益人口为749人，其中贫困人口为198人</t>
  </si>
  <si>
    <t>双江村民委员会</t>
  </si>
  <si>
    <t>水银江村通组公路建设</t>
  </si>
  <si>
    <t>水银江村1-2组</t>
  </si>
  <si>
    <t>通组公路建设9.6公里（大部分为破石方），宽5米</t>
  </si>
  <si>
    <t>方便村民通行，受益人口211人，其中贫困人口27人</t>
  </si>
  <si>
    <t>水银江村委会</t>
  </si>
  <si>
    <t>大宅村通达公路及桥梁建设工程</t>
  </si>
  <si>
    <t>大宅村3、4组至6、7组</t>
  </si>
  <si>
    <t>通达公路建设，里程长度2.5公里，宽3.5米，人行桥一座</t>
  </si>
  <si>
    <t>方便村民通行受益人口416人其中贫困人口156人</t>
  </si>
  <si>
    <t>大宅村民委员会</t>
  </si>
  <si>
    <t>阳明山村果园基地机耕道建设</t>
  </si>
  <si>
    <t>阳明山管理局</t>
  </si>
  <si>
    <t>阳明山村太平组</t>
  </si>
  <si>
    <t>机耕道建设长903米宽2.9米</t>
  </si>
  <si>
    <t>改善产业的生产及运输条件受益人口3157人（其中贫困人口246人）</t>
  </si>
  <si>
    <t>阳明山村委会</t>
  </si>
  <si>
    <t>（二）高标准农田建设项目</t>
  </si>
  <si>
    <t>人民洞村2019年高标准农田建设项目</t>
  </si>
  <si>
    <t>高标准农田建设2250亩</t>
  </si>
  <si>
    <t>解决农田灌溉1914亩，受益贫困人口242人</t>
  </si>
  <si>
    <t>（三）农村安全饮水项目</t>
  </si>
  <si>
    <t>义村饮水工程（12至15组）</t>
  </si>
  <si>
    <t>义村八亩田片（义村12至15组）</t>
  </si>
  <si>
    <t>63供水主管1021米、32水管45米、50水管42米、供水表箱6个、分水管器16个</t>
  </si>
  <si>
    <t>解决八亩田片63户346人饮水，其中贫困户16户68人</t>
  </si>
  <si>
    <t>县水务投资公司、泷泊镇义村村委会</t>
  </si>
  <si>
    <t>潘家漯村饮水工程</t>
  </si>
  <si>
    <t>潘家漯村大田、中间组</t>
  </si>
  <si>
    <t>15吨水池2个、32CM水管4千米、25CM水管8千米等</t>
  </si>
  <si>
    <t>解决40户200人安全饮水，其中贫困人口10户30人</t>
  </si>
  <si>
    <t>潘家漯村委会</t>
  </si>
  <si>
    <t>理家坪乡零田洞村供水工程</t>
  </si>
  <si>
    <t>零田洞村1、2、3、4、5、6、13、14组</t>
  </si>
  <si>
    <t>供水主支管17550米</t>
  </si>
  <si>
    <t>解决984人安全饮水，其中贫困户6户30人</t>
  </si>
  <si>
    <t>双牌县水利局</t>
  </si>
  <si>
    <t>双牌县水利建设项目管理中心</t>
  </si>
  <si>
    <t>泷泊镇黄沙漯村供水工程</t>
  </si>
  <si>
    <t>黄沙漯村1-3组</t>
  </si>
  <si>
    <t>20吨水池1座，输供水主支管11400亩</t>
  </si>
  <si>
    <t>解决75户360人安全饮水，其中贫困户19户88人</t>
  </si>
  <si>
    <t>黄沙漯村4-7组</t>
  </si>
  <si>
    <t>10吨水池2座，输供水主支管12345米</t>
  </si>
  <si>
    <t>解决89户384人安全饮水，其中贫困户23户110人</t>
  </si>
  <si>
    <t>泷泊镇人民洞村供水工程</t>
  </si>
  <si>
    <t>人民洞村1、2、13、14、15、16组</t>
  </si>
  <si>
    <t>供水主支管5885米</t>
  </si>
  <si>
    <t>解决137户840人安全饮水，其中贫困户16户75人</t>
  </si>
  <si>
    <t>新田铺村供水工程</t>
  </si>
  <si>
    <t>新田铺村1-5组</t>
  </si>
  <si>
    <t>10吨水池2座，供水主支管12950米</t>
  </si>
  <si>
    <t>解决120户640人安全饮水，其中贫困户17户69人</t>
  </si>
  <si>
    <t>林江村熊家片供水工程</t>
  </si>
  <si>
    <t>林江村熊家片</t>
  </si>
  <si>
    <t>5吨水池1座，供水主支管16734米</t>
  </si>
  <si>
    <t>解决640人安全饮水，其中贫困户27户103人</t>
  </si>
  <si>
    <t>何家洞镇贤源村坪里口片供水工程</t>
  </si>
  <si>
    <t>贤源村坪里口片</t>
  </si>
  <si>
    <t>5吨水池1座，供水主支管7240米，水塔19个</t>
  </si>
  <si>
    <t>解决139户582人安全饮水，其中贫困户17户68人</t>
  </si>
  <si>
    <t>何家洞镇倪家洞村供水工程</t>
  </si>
  <si>
    <t>倪家洞村10组</t>
  </si>
  <si>
    <t>供水主支管4700米</t>
  </si>
  <si>
    <t>解决12户52人安全饮水，其中贫困户2户10人</t>
  </si>
  <si>
    <t>何家洞镇朝阳庵村供水工程</t>
  </si>
  <si>
    <t>朝阳庵村2组</t>
  </si>
  <si>
    <t>10吨水池1座，供水主支管4700米</t>
  </si>
  <si>
    <t>解决30户152人饮水，其中贫困户3户12人</t>
  </si>
  <si>
    <t>泷泊镇胡家洞村大坪片供水工程</t>
  </si>
  <si>
    <t>胡家洞村大坪片</t>
  </si>
  <si>
    <t>15吨水池1座，10吨水池2座，供水主支管11245米</t>
  </si>
  <si>
    <t>解决90户400人安全饮水，其中贫困户8户32人</t>
  </si>
  <si>
    <t>上梧江进宝村供水工程</t>
  </si>
  <si>
    <t>进宝村</t>
  </si>
  <si>
    <t>供水主支管11000米</t>
  </si>
  <si>
    <t>解决133户689人安全饮水，其中贫困户11户50人</t>
  </si>
  <si>
    <t>双牌县2020年农村饮水安全项目管材采购</t>
  </si>
  <si>
    <t>全县</t>
  </si>
  <si>
    <t>2020年度农村安全饮水工程管材用度</t>
  </si>
  <si>
    <t>解决2020年度农村安全饮水项目管材用度，受益总人口7210人</t>
  </si>
  <si>
    <t>（四）农村水利建设项目</t>
  </si>
  <si>
    <t>九甲村新建河堤护坡</t>
  </si>
  <si>
    <t>九甲村流溪漯</t>
  </si>
  <si>
    <t>河堤护坡300方、填方及清淤</t>
  </si>
  <si>
    <t>解决农田灌溉受益人口1120人其中贫困人口404人</t>
  </si>
  <si>
    <t>九甲村村委会</t>
  </si>
  <si>
    <t>永江村新建水渠</t>
  </si>
  <si>
    <t>桃木漯1至4组，盘家洞6至8组</t>
  </si>
  <si>
    <t>30CM*30CM新建水渠1100米</t>
  </si>
  <si>
    <t>解决农田灌溉受益人口350人其中贫困人口50人</t>
  </si>
  <si>
    <t>永江村委会</t>
  </si>
  <si>
    <t>沙背甸村新建水渠</t>
  </si>
  <si>
    <t>沙背甸4至5组（绿寿片）</t>
  </si>
  <si>
    <t>解决农田灌溉受益人口280人其中贫困人口60人</t>
  </si>
  <si>
    <t>沙背甸村委会</t>
  </si>
  <si>
    <t>尚仁里村山塘维修</t>
  </si>
  <si>
    <t>尚仁里村</t>
  </si>
  <si>
    <t>山塘清淤及加固等</t>
  </si>
  <si>
    <t>受益人口200人其中贫困人口50人</t>
  </si>
  <si>
    <t>尚仁里村委会</t>
  </si>
  <si>
    <t>红福田村排洪渠及便桥建设</t>
  </si>
  <si>
    <t>红福田村白苍头（3-5组）</t>
  </si>
  <si>
    <t>下底1m上底0.6m高约2m长约300m、便桥3处</t>
  </si>
  <si>
    <t>受益人口500人，其中贫困人口120人</t>
  </si>
  <si>
    <t>红福田村委会</t>
  </si>
  <si>
    <t>牟江村河堤修复工程</t>
  </si>
  <si>
    <t>牟江村6组阴家门口</t>
  </si>
  <si>
    <t>河堤护砌400立方</t>
  </si>
  <si>
    <t>解决15亩农田防洪受益281人其中贫困人口46人</t>
  </si>
  <si>
    <t>牟江村村委会</t>
  </si>
  <si>
    <t>花坪村新建水渠</t>
  </si>
  <si>
    <t>花坪村源头漯至蒋家漕</t>
  </si>
  <si>
    <t>新建水渠1100米</t>
  </si>
  <si>
    <t>受益1000人其中贫困人口100人</t>
  </si>
  <si>
    <t>花坪村村委会</t>
  </si>
  <si>
    <t>双井村水渠建设</t>
  </si>
  <si>
    <t>双井村松树山水库至刘家门口约600米、双井水库至黄瓜井塘约350米</t>
  </si>
  <si>
    <t>新建水渠950米</t>
  </si>
  <si>
    <t>受益人口820人，其中受益贫困人口140人</t>
  </si>
  <si>
    <t>江村镇政府</t>
  </si>
  <si>
    <t>双井村委会</t>
  </si>
  <si>
    <t>六江洞村新建水渠</t>
  </si>
  <si>
    <t>六江洞村1、7、8组</t>
  </si>
  <si>
    <t>40CM*40CM新建水渠1100米（部分维修）</t>
  </si>
  <si>
    <t>改善1150人的农业生产条件受益贫困人口180人。</t>
  </si>
  <si>
    <t>六江洞村委会</t>
  </si>
  <si>
    <t>群力村新建水渠</t>
  </si>
  <si>
    <t>群力村1-4组</t>
  </si>
  <si>
    <t>改善了农业灌溉1680人其中贫困户受益人口570人。</t>
  </si>
  <si>
    <t>项目已完工，资金已拨付资金，结余资金退回专户</t>
  </si>
  <si>
    <t>群力村委会</t>
  </si>
  <si>
    <t>黄江源村产业园护坡建设</t>
  </si>
  <si>
    <t>黄江源村
欧湾片</t>
  </si>
  <si>
    <t>护坡建设，长200米左右，宽0.8米，高3.5米</t>
  </si>
  <si>
    <t>受益人口675人其中贫困人口103人</t>
  </si>
  <si>
    <t>黄江源村村委会</t>
  </si>
  <si>
    <t>桐子坳村新建水渠及公路维修</t>
  </si>
  <si>
    <t>村狮公漯至白竹山</t>
  </si>
  <si>
    <t xml:space="preserve">新建水渠长500米*宽0.4*高0.3米、维修公路1公里 </t>
  </si>
  <si>
    <t>受益人口198人，其中贫困人口6户19人</t>
  </si>
  <si>
    <t>桐子坳村委会</t>
  </si>
  <si>
    <t>探花村廖家湾片高效节水灌溉设施建设</t>
  </si>
  <si>
    <t xml:space="preserve">水管架设3.5公里，引水池1个、供水池1个，喷灌面积80亩。
</t>
  </si>
  <si>
    <t>受益人口共130人，其中贫困人口20人</t>
  </si>
  <si>
    <t>新福禄村新建水渠</t>
  </si>
  <si>
    <t>新福禄村龙塘、江边组</t>
  </si>
  <si>
    <t>新建0.3米*0.3米水渠1400米</t>
  </si>
  <si>
    <t>改善50亩农田灌溉受益254人其中贫困人口23人</t>
  </si>
  <si>
    <t>新福禄村委会</t>
  </si>
  <si>
    <t>青春村水沟建设</t>
  </si>
  <si>
    <t>青春四组河叉漯至黄家</t>
  </si>
  <si>
    <t>新建0.3*0.3米水沟长1100米，</t>
  </si>
  <si>
    <t>受益稻田面积288亩受益人口308人（其中贫困人口54人）</t>
  </si>
  <si>
    <t>青春村委会</t>
  </si>
  <si>
    <t>老屋张家瑶族村水渠建设</t>
  </si>
  <si>
    <t>老屋张家瑶族村3.5组</t>
  </si>
  <si>
    <t>新建水渠780米</t>
  </si>
  <si>
    <t>受益人口143人，其中贫困人口36人</t>
  </si>
  <si>
    <t>老屋张家瑶族村民委员会</t>
  </si>
  <si>
    <t>粗石江村蒋家河道护坡建设工程</t>
  </si>
  <si>
    <t>粗石江村蒋家片</t>
  </si>
  <si>
    <t>长51米，上宽0.8米，下宽2米，高4.5米。</t>
  </si>
  <si>
    <t>受益人口578人，其中受益贫困人口170人</t>
  </si>
  <si>
    <t>粗石江村民委员会</t>
  </si>
  <si>
    <t>河源村河道护坡建设工程</t>
  </si>
  <si>
    <t>河源村1组</t>
  </si>
  <si>
    <t>新建河堤护坡150立方米</t>
  </si>
  <si>
    <t>受益人口 290人，其中受益贫困人口40 人、60亩</t>
  </si>
  <si>
    <t>河源村民委员会</t>
  </si>
  <si>
    <t>双牌县2019年1-11月统筹整合涉农资金指标拨付明细表</t>
  </si>
  <si>
    <t>编制时间：2019年11月30日</t>
  </si>
  <si>
    <t>发文文号</t>
  </si>
  <si>
    <t>付款日期</t>
  </si>
  <si>
    <t>支付凭证号</t>
  </si>
  <si>
    <t>状  态</t>
  </si>
  <si>
    <t>支付方式</t>
  </si>
  <si>
    <t>支付金额</t>
  </si>
  <si>
    <t>收款人全称</t>
  </si>
  <si>
    <t>收款人账号</t>
  </si>
  <si>
    <t>收款人开户银行</t>
  </si>
  <si>
    <t>摘要</t>
  </si>
  <si>
    <t>湘财建二指［2018］76号</t>
  </si>
  <si>
    <t>2019-09-19</t>
  </si>
  <si>
    <t>00020545</t>
  </si>
  <si>
    <t>已支付</t>
  </si>
  <si>
    <t>直接支付</t>
  </si>
  <si>
    <t>双牌县国库支付核算中心</t>
  </si>
  <si>
    <t>18-754901040005644</t>
  </si>
  <si>
    <t>湖南省永州市双牌县农行</t>
  </si>
  <si>
    <t>拨茶林探花村河堤左岸护砌及道路建设扶贫项目资金</t>
  </si>
  <si>
    <t>00020546</t>
  </si>
  <si>
    <t>拨县水利局2019年财政涉农整合资金</t>
  </si>
  <si>
    <t>00020547</t>
  </si>
  <si>
    <t>2019-09-24</t>
  </si>
  <si>
    <t>00020890</t>
  </si>
  <si>
    <t>双牌县尚仁里乡卿家巷村村民委员会</t>
  </si>
  <si>
    <t>82014300000006328</t>
  </si>
  <si>
    <t>双牌县农村商业银行尚仁里支行</t>
  </si>
  <si>
    <t>拨泷泊镇卿家巷村黄精种植基地扶贫整合资金</t>
  </si>
  <si>
    <t>2019-11-26</t>
  </si>
  <si>
    <t>00027877</t>
  </si>
  <si>
    <t>18754901040005644</t>
  </si>
  <si>
    <t>中国农业银行双牌县支行</t>
  </si>
  <si>
    <t>拨县水利局水利资金专户扶贫项目（整合涉农）资金</t>
  </si>
  <si>
    <t>00027878</t>
  </si>
  <si>
    <t>00027879</t>
  </si>
  <si>
    <t>00027880</t>
  </si>
  <si>
    <t>00027881</t>
  </si>
  <si>
    <t>拨水利局水利资金专户扶贫项目（整合涉农）资金</t>
  </si>
  <si>
    <t>00027882</t>
  </si>
  <si>
    <t>00027883</t>
  </si>
  <si>
    <t>00027884</t>
  </si>
  <si>
    <t>00027885</t>
  </si>
  <si>
    <t>指标小计</t>
  </si>
  <si>
    <t>支出小计</t>
  </si>
  <si>
    <t>湘财建一指［2018］13号</t>
  </si>
  <si>
    <t>2019-05-07</t>
  </si>
  <si>
    <t>00010369</t>
  </si>
  <si>
    <t>82014300000000359</t>
  </si>
  <si>
    <t>湖南省永州市双牌农村商业银行</t>
  </si>
  <si>
    <t>拨麻江镇廖家村乡村旅游项目质量保证金</t>
  </si>
  <si>
    <t>2019-06-28</t>
  </si>
  <si>
    <t>00013648</t>
  </si>
  <si>
    <t>永州恒通电力（集团）有限责任公司双牌分公司</t>
  </si>
  <si>
    <t>43050171800800000162</t>
  </si>
  <si>
    <t>中国建设银行双牌支行</t>
  </si>
  <si>
    <t>拨双牌电力光伏发电连接线扶贫项目工程款</t>
  </si>
  <si>
    <t>00013649</t>
  </si>
  <si>
    <t>拨五星岭乡五星渔港游道建设扶贫项目资金</t>
  </si>
  <si>
    <t>湘财农指［2018］178号</t>
  </si>
  <si>
    <t>2019-02-01</t>
  </si>
  <si>
    <t>00004944</t>
  </si>
  <si>
    <t>拨公路局西边湾至蔡里口公路灾后重建资金</t>
  </si>
  <si>
    <t>2019-02-02</t>
  </si>
  <si>
    <t>00005202</t>
  </si>
  <si>
    <t>湘财农指［2019］29号</t>
  </si>
  <si>
    <t>00020561</t>
  </si>
  <si>
    <t>双牌县乡镇财政管理局</t>
  </si>
  <si>
    <t>84014300000000018</t>
  </si>
  <si>
    <t>湖南省永州市双牌县农村商业银行</t>
  </si>
  <si>
    <t>拨乡财局2019年产业扶贫奖补资金</t>
  </si>
  <si>
    <t>00027875</t>
  </si>
  <si>
    <t>湖南省双牌县农村商业银行</t>
  </si>
  <si>
    <t>拨乡财局2019年贫困户产业奖补（整合涉农资金）</t>
  </si>
  <si>
    <t>00027876</t>
  </si>
  <si>
    <t>拨县农业农村局重点产业扶贫项目（整合涉农）资金</t>
  </si>
  <si>
    <t>湘财农综指【2018】5号</t>
  </si>
  <si>
    <t>00013651</t>
  </si>
  <si>
    <t>湘财外指［2018］38号</t>
  </si>
  <si>
    <t>00020541</t>
  </si>
  <si>
    <t>拨县科技和工信局2019年度电商扶贫项目资金</t>
  </si>
  <si>
    <t>湘财文指［2019］5号</t>
  </si>
  <si>
    <t>00020550</t>
  </si>
  <si>
    <t>拨农业农村局产业扶贫标准化示范基地建设资金</t>
  </si>
  <si>
    <t>湘财预［2018］176号</t>
  </si>
  <si>
    <t>2019-05-09</t>
  </si>
  <si>
    <t>00010491</t>
  </si>
  <si>
    <t>柜面应解汇款</t>
  </si>
  <si>
    <t>9430000012080401</t>
  </si>
  <si>
    <t>湖南省永州市双牌农商行</t>
  </si>
  <si>
    <t>拨农商行2019年一季度小额信贷贴息资金</t>
  </si>
  <si>
    <t>00013644</t>
  </si>
  <si>
    <t>拨茶林镇财政统筹整合资金扶贫项目工程款</t>
  </si>
  <si>
    <t>00013645</t>
  </si>
  <si>
    <t>拨水利局山洪灾害防治及饮水工程扶贫项目资金</t>
  </si>
  <si>
    <t>00013650</t>
  </si>
  <si>
    <t>00020889</t>
  </si>
  <si>
    <t>湘财预［2019］174号</t>
  </si>
  <si>
    <t>00020548</t>
  </si>
  <si>
    <t>00020559</t>
  </si>
  <si>
    <t>湘财预［2019］37号</t>
  </si>
  <si>
    <t>00020552</t>
  </si>
  <si>
    <t>00027888</t>
  </si>
  <si>
    <t>拨县发改局老区以工代赈建设扶贫项目（整合涉农）资金</t>
  </si>
  <si>
    <t>湘财预［2019］47</t>
  </si>
  <si>
    <t>00013643</t>
  </si>
  <si>
    <t>双牌农村商业银行应解汇款</t>
  </si>
  <si>
    <t>943000001208401</t>
  </si>
  <si>
    <t>拨农商行2019年2季度扶贫小额信贷贴息资金</t>
  </si>
  <si>
    <t>00013647</t>
  </si>
  <si>
    <t>双牌县城市建设投资有限公司</t>
  </si>
  <si>
    <t>82014300000922841</t>
  </si>
  <si>
    <t>湖南双牌农村商业银行</t>
  </si>
  <si>
    <t>拨泷泊镇义村至胡家村道路灾后重建扶贫项目资金</t>
  </si>
  <si>
    <t>00013652</t>
  </si>
  <si>
    <t>双牌县农业综合开发办公室项目资金专户</t>
  </si>
  <si>
    <t>43001600071052501423</t>
  </si>
  <si>
    <t>拨开发办茶林探花村河堤护砌工程扶贫项目资金</t>
  </si>
  <si>
    <t>00027889</t>
  </si>
  <si>
    <t>拨公路局西边湾至蔡里口村道路灾后重建扶贫项目（整合涉农）资金</t>
  </si>
  <si>
    <t>湘财预［2019］57号</t>
  </si>
  <si>
    <t>00020551</t>
  </si>
  <si>
    <t>00020554</t>
  </si>
  <si>
    <t>拨五里牌镇阳家码头工程扶贫资金</t>
  </si>
  <si>
    <t>00020557</t>
  </si>
  <si>
    <t>00020564</t>
  </si>
  <si>
    <t>43001600071050000625</t>
  </si>
  <si>
    <t>中国建设银行股份有限公司双牌支行</t>
  </si>
  <si>
    <t>拨县城建投义村至胡家村道路灾后重建扶贫项目资金</t>
  </si>
  <si>
    <t>00027898</t>
  </si>
  <si>
    <t>拨五里牌镇阳家码头建设扶贫项目（整合涉农）资金</t>
  </si>
  <si>
    <t>湘财预［2019］73号</t>
  </si>
  <si>
    <t>00020542</t>
  </si>
  <si>
    <t>拨打鼓坪乡打鼓坪村水毁稻田复垦及河堤修复项目扶贫资金</t>
  </si>
  <si>
    <t>00020543</t>
  </si>
  <si>
    <t>拨自然资源局2019年度五个国土建设项目扶贫资金</t>
  </si>
  <si>
    <t>00020544</t>
  </si>
  <si>
    <t>拨茶林镇2019年统筹整合涉农扶贫项目资金</t>
  </si>
  <si>
    <t>00020549</t>
  </si>
  <si>
    <t>00020553</t>
  </si>
  <si>
    <t>拨江村镇五里村茶厂建设扶贫资金（统筹整合）</t>
  </si>
  <si>
    <t>00020558</t>
  </si>
  <si>
    <t>00020892</t>
  </si>
  <si>
    <t>拨2019年三季度扶贫小额信贷贴息资金</t>
  </si>
  <si>
    <t>00027890</t>
  </si>
  <si>
    <t>00027891</t>
  </si>
  <si>
    <t>00027892</t>
  </si>
  <si>
    <t>拨打鼓坪乡打鼓坪村水毁工程扶贫项目（整合涉农）资金</t>
  </si>
  <si>
    <t>湘财资环指［2019］6号</t>
  </si>
  <si>
    <t>00027886</t>
  </si>
  <si>
    <t>湘财建二指［2019］21号</t>
  </si>
  <si>
    <t>00027893</t>
  </si>
  <si>
    <t>00027894</t>
  </si>
  <si>
    <t>拨日月湖管理局佑里钓鱼岛扶贫项目（整合涉农）资金</t>
  </si>
  <si>
    <t>00027895</t>
  </si>
  <si>
    <t>00027896</t>
  </si>
  <si>
    <t>00027897</t>
  </si>
  <si>
    <t>湘财预［2019］208号</t>
  </si>
  <si>
    <t>2019-11-29</t>
  </si>
  <si>
    <t>00028492</t>
  </si>
  <si>
    <t>拨农业农村局重点产业扶贫项目（整合涉农）资金</t>
  </si>
  <si>
    <t>201902（上年结转资金）</t>
  </si>
  <si>
    <t>00010492</t>
  </si>
  <si>
    <t>双牌县扶贫开发公司</t>
  </si>
  <si>
    <t>82014300000002404</t>
  </si>
  <si>
    <t>付扶贫开发公司2017年扶贫小额信贷贴息资金</t>
  </si>
  <si>
    <t>上年结转资金小计</t>
  </si>
  <si>
    <t>指标合计</t>
  </si>
  <si>
    <t>护坡混凝土400立方米</t>
  </si>
  <si>
    <t>5个桥墩加固，对原桥墩挖开四周加钢筋倒混凝土加固；挖走倾斜的15米桥面重装混凝土浇筑约10方。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</si>
</sst>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76" formatCode="0.00_ "/>
    <numFmt numFmtId="177" formatCode="0_ "/>
    <numFmt numFmtId="178" formatCode="0.0%"/>
  </numFmts>
  <fonts count="29">
    <font>
      <sz val="11"/>
      <color theme="1"/>
      <name val="宋体"/>
      <charset val="134"/>
      <scheme val="minor"/>
    </font>
    <font>
      <b/>
      <sz val="18"/>
      <color rgb="FF000000"/>
      <name val="宋体"/>
      <family val="3"/>
      <charset val="134"/>
    </font>
    <font>
      <b/>
      <sz val="18"/>
      <color theme="1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b/>
      <sz val="9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rgb="FFFF0000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22"/>
      <color theme="1"/>
      <name val="华文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ajor"/>
    </font>
    <font>
      <b/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22"/>
      <name val="华文宋体"/>
      <family val="3"/>
      <charset val="134"/>
    </font>
    <font>
      <sz val="10"/>
      <name val="宋体"/>
      <family val="3"/>
      <charset val="134"/>
      <scheme val="maj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Tahoma"/>
      <family val="2"/>
    </font>
    <font>
      <sz val="11"/>
      <color indexed="8"/>
      <name val="Tahoma"/>
      <family val="2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26">
    <xf numFmtId="0" fontId="0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4" fillId="0" borderId="0">
      <alignment vertical="center"/>
    </xf>
    <xf numFmtId="0" fontId="23" fillId="0" borderId="0">
      <protection locked="0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6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2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/>
    <xf numFmtId="0" fontId="2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144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1" xfId="0" applyFont="1" applyBorder="1">
      <alignment vertical="center"/>
    </xf>
    <xf numFmtId="0" fontId="5" fillId="0" borderId="2" xfId="48" applyFont="1" applyFill="1" applyBorder="1" applyAlignment="1">
      <alignment vertical="center" wrapText="1"/>
    </xf>
    <xf numFmtId="0" fontId="5" fillId="2" borderId="2" xfId="48" applyFont="1" applyFill="1" applyBorder="1" applyAlignment="1">
      <alignment vertical="center" wrapText="1"/>
    </xf>
    <xf numFmtId="0" fontId="4" fillId="0" borderId="2" xfId="48" applyFont="1" applyFill="1" applyBorder="1" applyAlignment="1">
      <alignment vertical="center" wrapText="1"/>
    </xf>
    <xf numFmtId="0" fontId="6" fillId="0" borderId="2" xfId="48" applyFont="1" applyFill="1" applyBorder="1" applyAlignment="1">
      <alignment horizontal="center" vertical="center" wrapText="1"/>
    </xf>
    <xf numFmtId="0" fontId="4" fillId="2" borderId="2" xfId="48" applyFont="1" applyFill="1" applyBorder="1" applyAlignment="1">
      <alignment vertical="center" wrapText="1"/>
    </xf>
    <xf numFmtId="0" fontId="4" fillId="0" borderId="2" xfId="48" applyFont="1" applyFill="1" applyBorder="1" applyAlignment="1">
      <alignment vertical="center"/>
    </xf>
    <xf numFmtId="0" fontId="0" fillId="3" borderId="0" xfId="0" applyFont="1" applyFill="1">
      <alignment vertical="center"/>
    </xf>
    <xf numFmtId="0" fontId="9" fillId="0" borderId="0" xfId="0" applyFont="1">
      <alignment vertical="center"/>
    </xf>
    <xf numFmtId="0" fontId="11" fillId="0" borderId="2" xfId="105" applyNumberFormat="1" applyFont="1" applyFill="1" applyBorder="1" applyAlignment="1" applyProtection="1">
      <alignment horizontal="center" vertical="center" wrapText="1"/>
    </xf>
    <xf numFmtId="176" fontId="5" fillId="0" borderId="2" xfId="105" applyNumberFormat="1" applyFont="1" applyFill="1" applyBorder="1" applyAlignment="1" applyProtection="1">
      <alignment horizontal="center" vertical="center" wrapText="1"/>
    </xf>
    <xf numFmtId="0" fontId="15" fillId="0" borderId="2" xfId="105" applyNumberFormat="1" applyFont="1" applyFill="1" applyBorder="1" applyAlignment="1" applyProtection="1">
      <alignment horizontal="center" vertical="center" wrapText="1"/>
    </xf>
    <xf numFmtId="176" fontId="15" fillId="0" borderId="2" xfId="105" applyNumberFormat="1" applyFont="1" applyFill="1" applyBorder="1" applyAlignment="1" applyProtection="1">
      <alignment horizontal="center" vertical="center" wrapText="1"/>
    </xf>
    <xf numFmtId="0" fontId="15" fillId="3" borderId="2" xfId="105" applyNumberFormat="1" applyFont="1" applyFill="1" applyBorder="1" applyAlignment="1" applyProtection="1">
      <alignment horizontal="center" vertical="center" wrapText="1"/>
    </xf>
    <xf numFmtId="176" fontId="15" fillId="3" borderId="2" xfId="105" applyNumberFormat="1" applyFont="1" applyFill="1" applyBorder="1" applyAlignment="1" applyProtection="1">
      <alignment horizontal="center" vertical="center" wrapText="1"/>
    </xf>
    <xf numFmtId="0" fontId="11" fillId="0" borderId="2" xfId="105" applyFont="1" applyFill="1" applyBorder="1" applyAlignment="1">
      <alignment horizontal="center" vertical="center" wrapText="1"/>
    </xf>
    <xf numFmtId="0" fontId="15" fillId="0" borderId="2" xfId="105" applyFont="1" applyFill="1" applyBorder="1" applyAlignment="1">
      <alignment horizontal="left" vertical="center" wrapText="1"/>
    </xf>
    <xf numFmtId="0" fontId="15" fillId="0" borderId="2" xfId="105" applyFont="1" applyFill="1" applyBorder="1" applyAlignment="1">
      <alignment horizontal="center" vertical="center" wrapText="1"/>
    </xf>
    <xf numFmtId="0" fontId="11" fillId="0" borderId="6" xfId="105" applyFont="1" applyFill="1" applyBorder="1" applyAlignment="1">
      <alignment horizontal="center" vertical="center" wrapText="1"/>
    </xf>
    <xf numFmtId="0" fontId="15" fillId="0" borderId="2" xfId="105" applyFont="1" applyFill="1" applyBorder="1" applyAlignment="1">
      <alignment vertical="center" wrapText="1"/>
    </xf>
    <xf numFmtId="177" fontId="15" fillId="0" borderId="2" xfId="105" applyNumberFormat="1" applyFont="1" applyFill="1" applyBorder="1" applyAlignment="1" applyProtection="1">
      <alignment horizontal="center" vertical="center" wrapText="1"/>
    </xf>
    <xf numFmtId="0" fontId="0" fillId="0" borderId="0" xfId="105" applyFont="1" applyAlignment="1">
      <alignment horizontal="center" vertical="center" wrapText="1"/>
    </xf>
    <xf numFmtId="0" fontId="16" fillId="0" borderId="2" xfId="7" applyFont="1" applyFill="1" applyBorder="1" applyAlignment="1">
      <alignment horizontal="center" vertical="center" wrapText="1"/>
    </xf>
    <xf numFmtId="0" fontId="16" fillId="0" borderId="2" xfId="7" applyFont="1" applyFill="1" applyBorder="1" applyAlignment="1">
      <alignment horizontal="left" vertical="center" wrapText="1"/>
    </xf>
    <xf numFmtId="176" fontId="16" fillId="0" borderId="2" xfId="7" applyNumberFormat="1" applyFont="1" applyFill="1" applyBorder="1" applyAlignment="1">
      <alignment horizontal="center" vertical="center" wrapText="1"/>
    </xf>
    <xf numFmtId="49" fontId="0" fillId="0" borderId="2" xfId="105" applyNumberFormat="1" applyFont="1" applyBorder="1" applyAlignment="1">
      <alignment horizontal="center" vertical="center"/>
    </xf>
    <xf numFmtId="0" fontId="13" fillId="3" borderId="6" xfId="105" applyFont="1" applyFill="1" applyBorder="1" applyAlignment="1">
      <alignment horizontal="left" vertical="center"/>
    </xf>
    <xf numFmtId="0" fontId="13" fillId="3" borderId="7" xfId="105" applyFont="1" applyFill="1" applyBorder="1" applyAlignment="1">
      <alignment horizontal="left" vertical="center"/>
    </xf>
    <xf numFmtId="0" fontId="15" fillId="3" borderId="2" xfId="105" applyFont="1" applyFill="1" applyBorder="1" applyAlignment="1">
      <alignment horizontal="center" vertical="center" wrapText="1"/>
    </xf>
    <xf numFmtId="176" fontId="15" fillId="3" borderId="2" xfId="105" applyNumberFormat="1" applyFont="1" applyFill="1" applyBorder="1" applyAlignment="1">
      <alignment horizontal="center" vertical="center" wrapText="1"/>
    </xf>
    <xf numFmtId="177" fontId="15" fillId="3" borderId="2" xfId="105" applyNumberFormat="1" applyFont="1" applyFill="1" applyBorder="1" applyAlignment="1" applyProtection="1">
      <alignment horizontal="center" vertical="center" wrapText="1"/>
    </xf>
    <xf numFmtId="0" fontId="11" fillId="0" borderId="2" xfId="105" applyFont="1" applyFill="1" applyBorder="1" applyAlignment="1">
      <alignment vertical="center" wrapText="1"/>
    </xf>
    <xf numFmtId="0" fontId="11" fillId="3" borderId="2" xfId="105" applyFont="1" applyFill="1" applyBorder="1" applyAlignment="1">
      <alignment horizontal="center" vertical="center" wrapText="1"/>
    </xf>
    <xf numFmtId="0" fontId="15" fillId="3" borderId="2" xfId="105" applyFont="1" applyFill="1" applyBorder="1" applyAlignment="1">
      <alignment horizontal="left" vertical="center" wrapText="1"/>
    </xf>
    <xf numFmtId="0" fontId="15" fillId="0" borderId="8" xfId="105" applyFont="1" applyFill="1" applyBorder="1" applyAlignment="1">
      <alignment horizontal="left" vertical="center" wrapText="1"/>
    </xf>
    <xf numFmtId="0" fontId="5" fillId="0" borderId="2" xfId="105" applyFont="1" applyFill="1" applyBorder="1" applyAlignment="1">
      <alignment horizontal="center" vertical="center" wrapText="1"/>
    </xf>
    <xf numFmtId="176" fontId="15" fillId="0" borderId="2" xfId="105" applyNumberFormat="1" applyFont="1" applyFill="1" applyBorder="1" applyAlignment="1">
      <alignment horizontal="center" vertical="center" wrapText="1"/>
    </xf>
    <xf numFmtId="0" fontId="14" fillId="3" borderId="8" xfId="105" applyFont="1" applyFill="1" applyBorder="1" applyAlignment="1">
      <alignment horizontal="left" vertical="center"/>
    </xf>
    <xf numFmtId="0" fontId="11" fillId="0" borderId="2" xfId="51" applyFont="1" applyFill="1" applyBorder="1" applyAlignment="1">
      <alignment horizontal="center" vertical="center" wrapText="1"/>
    </xf>
    <xf numFmtId="0" fontId="15" fillId="0" borderId="2" xfId="48" applyFont="1" applyFill="1" applyBorder="1" applyAlignment="1">
      <alignment horizontal="left" vertical="center" wrapText="1"/>
    </xf>
    <xf numFmtId="0" fontId="16" fillId="3" borderId="2" xfId="105" applyFont="1" applyFill="1" applyBorder="1" applyAlignment="1">
      <alignment horizontal="left" vertical="center" wrapText="1"/>
    </xf>
    <xf numFmtId="176" fontId="16" fillId="3" borderId="2" xfId="105" applyNumberFormat="1" applyFont="1" applyFill="1" applyBorder="1" applyAlignment="1">
      <alignment horizontal="center" vertical="center" wrapText="1"/>
    </xf>
    <xf numFmtId="0" fontId="15" fillId="0" borderId="2" xfId="48" applyFont="1" applyBorder="1" applyAlignment="1">
      <alignment horizontal="center" vertical="center" wrapText="1"/>
    </xf>
    <xf numFmtId="0" fontId="16" fillId="0" borderId="2" xfId="105" applyFont="1" applyBorder="1" applyAlignment="1">
      <alignment horizontal="center" vertical="center" wrapText="1"/>
    </xf>
    <xf numFmtId="0" fontId="16" fillId="0" borderId="2" xfId="105" applyFont="1" applyBorder="1" applyAlignment="1">
      <alignment horizontal="left" vertical="center" wrapText="1"/>
    </xf>
    <xf numFmtId="176" fontId="16" fillId="0" borderId="2" xfId="105" applyNumberFormat="1" applyFont="1" applyBorder="1" applyAlignment="1">
      <alignment horizontal="center" vertical="center" wrapText="1"/>
    </xf>
    <xf numFmtId="0" fontId="0" fillId="0" borderId="2" xfId="105" applyFont="1" applyBorder="1" applyAlignment="1">
      <alignment vertical="center" wrapText="1"/>
    </xf>
    <xf numFmtId="176" fontId="16" fillId="0" borderId="2" xfId="105" applyNumberFormat="1" applyFont="1" applyBorder="1" applyAlignment="1">
      <alignment horizontal="center" vertical="center"/>
    </xf>
    <xf numFmtId="0" fontId="12" fillId="0" borderId="2" xfId="105" applyFont="1" applyFill="1" applyBorder="1" applyAlignment="1">
      <alignment horizontal="center" vertical="center" wrapText="1"/>
    </xf>
    <xf numFmtId="0" fontId="12" fillId="0" borderId="2" xfId="105" applyFont="1" applyFill="1" applyBorder="1" applyAlignment="1">
      <alignment vertical="center" wrapText="1"/>
    </xf>
    <xf numFmtId="0" fontId="3" fillId="0" borderId="2" xfId="105" applyFont="1" applyFill="1" applyBorder="1" applyAlignment="1">
      <alignment horizontal="left" vertical="center" wrapText="1"/>
    </xf>
    <xf numFmtId="0" fontId="3" fillId="0" borderId="2" xfId="105" applyFont="1" applyFill="1" applyBorder="1" applyAlignment="1">
      <alignment vertical="center" wrapText="1"/>
    </xf>
    <xf numFmtId="0" fontId="11" fillId="0" borderId="2" xfId="105" applyFont="1" applyFill="1" applyBorder="1" applyAlignment="1">
      <alignment horizontal="center" vertical="center"/>
    </xf>
    <xf numFmtId="0" fontId="11" fillId="0" borderId="2" xfId="105" applyFont="1" applyFill="1" applyBorder="1" applyAlignment="1">
      <alignment horizontal="left" vertical="center" wrapText="1"/>
    </xf>
    <xf numFmtId="0" fontId="0" fillId="0" borderId="2" xfId="105" applyFont="1" applyBorder="1" applyAlignment="1">
      <alignment horizontal="center" vertical="center" wrapText="1"/>
    </xf>
    <xf numFmtId="0" fontId="0" fillId="0" borderId="2" xfId="105" applyFont="1" applyBorder="1" applyAlignment="1">
      <alignment horizontal="left" vertical="center" wrapText="1"/>
    </xf>
    <xf numFmtId="0" fontId="11" fillId="3" borderId="2" xfId="105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176" fontId="19" fillId="0" borderId="2" xfId="105" applyNumberFormat="1" applyFont="1" applyFill="1" applyBorder="1" applyAlignment="1" applyProtection="1">
      <alignment horizontal="center" vertical="center" wrapText="1"/>
    </xf>
    <xf numFmtId="178" fontId="15" fillId="0" borderId="2" xfId="6" applyNumberFormat="1" applyFont="1" applyFill="1" applyBorder="1" applyAlignment="1" applyProtection="1">
      <alignment horizontal="center" vertical="center" wrapText="1"/>
    </xf>
    <xf numFmtId="9" fontId="15" fillId="0" borderId="2" xfId="6" applyFont="1" applyFill="1" applyBorder="1" applyAlignment="1" applyProtection="1">
      <alignment horizontal="center" vertical="center" wrapText="1"/>
    </xf>
    <xf numFmtId="176" fontId="19" fillId="3" borderId="2" xfId="105" applyNumberFormat="1" applyFont="1" applyFill="1" applyBorder="1" applyAlignment="1" applyProtection="1">
      <alignment horizontal="center" vertical="center" wrapText="1"/>
    </xf>
    <xf numFmtId="176" fontId="5" fillId="3" borderId="2" xfId="105" applyNumberFormat="1" applyFont="1" applyFill="1" applyBorder="1" applyAlignment="1" applyProtection="1">
      <alignment horizontal="center" vertical="center" wrapText="1"/>
    </xf>
    <xf numFmtId="176" fontId="20" fillId="0" borderId="2" xfId="7" applyNumberFormat="1" applyFont="1" applyFill="1" applyBorder="1" applyAlignment="1">
      <alignment horizontal="center" vertical="center" wrapText="1"/>
    </xf>
    <xf numFmtId="0" fontId="16" fillId="0" borderId="2" xfId="75" applyFont="1" applyFill="1" applyBorder="1" applyAlignment="1">
      <alignment horizontal="center" vertical="center" wrapText="1"/>
    </xf>
    <xf numFmtId="176" fontId="19" fillId="3" borderId="2" xfId="105" applyNumberFormat="1" applyFont="1" applyFill="1" applyBorder="1" applyAlignment="1">
      <alignment horizontal="center" vertical="center" wrapText="1"/>
    </xf>
    <xf numFmtId="176" fontId="11" fillId="3" borderId="2" xfId="105" applyNumberFormat="1" applyFont="1" applyFill="1" applyBorder="1" applyAlignment="1">
      <alignment horizontal="center" vertical="center" wrapText="1"/>
    </xf>
    <xf numFmtId="176" fontId="19" fillId="0" borderId="2" xfId="105" applyNumberFormat="1" applyFont="1" applyFill="1" applyBorder="1" applyAlignment="1">
      <alignment horizontal="center" vertical="center" wrapText="1"/>
    </xf>
    <xf numFmtId="176" fontId="20" fillId="3" borderId="2" xfId="105" applyNumberFormat="1" applyFont="1" applyFill="1" applyBorder="1" applyAlignment="1">
      <alignment horizontal="center" vertical="center" wrapText="1"/>
    </xf>
    <xf numFmtId="0" fontId="16" fillId="3" borderId="2" xfId="105" applyFont="1" applyFill="1" applyBorder="1" applyAlignment="1">
      <alignment horizontal="center" vertical="center" wrapText="1"/>
    </xf>
    <xf numFmtId="176" fontId="20" fillId="0" borderId="2" xfId="105" applyNumberFormat="1" applyFont="1" applyBorder="1" applyAlignment="1">
      <alignment horizontal="center" vertical="center" wrapText="1"/>
    </xf>
    <xf numFmtId="176" fontId="20" fillId="0" borderId="2" xfId="105" applyNumberFormat="1" applyFont="1" applyBorder="1" applyAlignment="1">
      <alignment horizontal="center" vertical="center"/>
    </xf>
    <xf numFmtId="0" fontId="3" fillId="0" borderId="2" xfId="105" applyFont="1" applyFill="1" applyBorder="1" applyAlignment="1">
      <alignment horizontal="center" vertical="center" wrapText="1"/>
    </xf>
    <xf numFmtId="0" fontId="16" fillId="0" borderId="2" xfId="105" applyFont="1" applyBorder="1" applyAlignment="1">
      <alignment vertical="center" wrapText="1"/>
    </xf>
    <xf numFmtId="0" fontId="5" fillId="0" borderId="2" xfId="105" applyFont="1" applyFill="1" applyBorder="1" applyAlignment="1">
      <alignment horizontal="left" vertical="center" wrapText="1"/>
    </xf>
    <xf numFmtId="176" fontId="16" fillId="3" borderId="2" xfId="105" applyNumberFormat="1" applyFont="1" applyFill="1" applyBorder="1" applyAlignment="1">
      <alignment horizontal="center" vertical="center"/>
    </xf>
    <xf numFmtId="0" fontId="21" fillId="0" borderId="2" xfId="105" applyFont="1" applyFill="1" applyBorder="1" applyAlignment="1">
      <alignment horizontal="center" vertical="center" wrapText="1"/>
    </xf>
    <xf numFmtId="0" fontId="19" fillId="0" borderId="2" xfId="105" applyFont="1" applyFill="1" applyBorder="1" applyAlignment="1">
      <alignment horizontal="left" vertical="center" wrapText="1"/>
    </xf>
    <xf numFmtId="0" fontId="19" fillId="0" borderId="2" xfId="105" applyFont="1" applyFill="1" applyBorder="1" applyAlignment="1">
      <alignment horizontal="center" vertical="center" wrapText="1"/>
    </xf>
    <xf numFmtId="177" fontId="19" fillId="0" borderId="2" xfId="105" applyNumberFormat="1" applyFont="1" applyFill="1" applyBorder="1" applyAlignment="1" applyProtection="1">
      <alignment horizontal="center" vertical="center" wrapText="1"/>
    </xf>
    <xf numFmtId="0" fontId="22" fillId="0" borderId="0" xfId="105">
      <alignment vertical="center"/>
    </xf>
    <xf numFmtId="0" fontId="0" fillId="0" borderId="0" xfId="105" applyFont="1">
      <alignment vertical="center"/>
    </xf>
    <xf numFmtId="0" fontId="0" fillId="0" borderId="0" xfId="105" applyFont="1" applyAlignment="1">
      <alignment horizontal="left" vertical="center"/>
    </xf>
    <xf numFmtId="176" fontId="0" fillId="0" borderId="0" xfId="105" applyNumberFormat="1" applyFont="1" applyAlignment="1">
      <alignment horizontal="center" vertical="center"/>
    </xf>
    <xf numFmtId="0" fontId="0" fillId="0" borderId="0" xfId="105" applyFont="1" applyAlignment="1">
      <alignment horizontal="center" vertical="center"/>
    </xf>
    <xf numFmtId="176" fontId="20" fillId="3" borderId="2" xfId="105" applyNumberFormat="1" applyFont="1" applyFill="1" applyBorder="1" applyAlignment="1">
      <alignment horizontal="center" vertical="center"/>
    </xf>
    <xf numFmtId="176" fontId="0" fillId="3" borderId="2" xfId="105" applyNumberFormat="1" applyFont="1" applyFill="1" applyBorder="1" applyAlignment="1">
      <alignment horizontal="center" vertical="center"/>
    </xf>
    <xf numFmtId="176" fontId="0" fillId="0" borderId="0" xfId="105" applyNumberFormat="1" applyFont="1">
      <alignment vertical="center"/>
    </xf>
    <xf numFmtId="176" fontId="9" fillId="0" borderId="0" xfId="105" applyNumberFormat="1" applyFont="1">
      <alignment vertical="center"/>
    </xf>
    <xf numFmtId="0" fontId="4" fillId="0" borderId="2" xfId="48" quotePrefix="1" applyFont="1" applyFill="1" applyBorder="1" applyAlignment="1">
      <alignment horizontal="center" vertical="center"/>
    </xf>
    <xf numFmtId="0" fontId="4" fillId="0" borderId="2" xfId="48" quotePrefix="1" applyFont="1" applyFill="1" applyBorder="1" applyAlignment="1">
      <alignment horizontal="center" vertical="center" wrapText="1"/>
    </xf>
    <xf numFmtId="0" fontId="5" fillId="0" borderId="2" xfId="48" quotePrefix="1" applyFont="1" applyFill="1" applyBorder="1" applyAlignment="1">
      <alignment vertical="center" wrapText="1"/>
    </xf>
    <xf numFmtId="49" fontId="5" fillId="0" borderId="2" xfId="48" quotePrefix="1" applyNumberFormat="1" applyFont="1" applyFill="1" applyBorder="1" applyAlignment="1">
      <alignment vertical="center" wrapText="1"/>
    </xf>
    <xf numFmtId="14" fontId="5" fillId="0" borderId="2" xfId="48" quotePrefix="1" applyNumberFormat="1" applyFont="1" applyFill="1" applyBorder="1" applyAlignment="1">
      <alignment vertical="center" wrapText="1"/>
    </xf>
    <xf numFmtId="0" fontId="7" fillId="2" borderId="0" xfId="0" quotePrefix="1" applyNumberFormat="1" applyFont="1" applyFill="1" applyBorder="1" applyAlignment="1" applyProtection="1">
      <alignment vertical="center"/>
    </xf>
    <xf numFmtId="0" fontId="8" fillId="2" borderId="0" xfId="36" quotePrefix="1" applyFont="1" applyFill="1">
      <alignment vertical="center"/>
    </xf>
    <xf numFmtId="0" fontId="13" fillId="3" borderId="6" xfId="105" applyFont="1" applyFill="1" applyBorder="1" applyAlignment="1">
      <alignment horizontal="left" vertical="center"/>
    </xf>
    <xf numFmtId="0" fontId="13" fillId="3" borderId="7" xfId="105" applyFont="1" applyFill="1" applyBorder="1" applyAlignment="1">
      <alignment horizontal="left" vertical="center"/>
    </xf>
    <xf numFmtId="0" fontId="13" fillId="3" borderId="8" xfId="105" applyFont="1" applyFill="1" applyBorder="1" applyAlignment="1">
      <alignment horizontal="left" vertical="center"/>
    </xf>
    <xf numFmtId="0" fontId="5" fillId="0" borderId="2" xfId="105" applyFont="1" applyFill="1" applyBorder="1" applyAlignment="1">
      <alignment horizontal="center" vertical="center" wrapText="1"/>
    </xf>
    <xf numFmtId="0" fontId="11" fillId="0" borderId="3" xfId="105" applyNumberFormat="1" applyFont="1" applyFill="1" applyBorder="1" applyAlignment="1" applyProtection="1">
      <alignment horizontal="center" vertical="center" wrapText="1"/>
    </xf>
    <xf numFmtId="0" fontId="11" fillId="0" borderId="5" xfId="105" applyNumberFormat="1" applyFont="1" applyFill="1" applyBorder="1" applyAlignment="1" applyProtection="1">
      <alignment horizontal="center" vertical="center" wrapText="1"/>
    </xf>
    <xf numFmtId="0" fontId="11" fillId="0" borderId="2" xfId="105" applyNumberFormat="1" applyFont="1" applyFill="1" applyBorder="1" applyAlignment="1" applyProtection="1">
      <alignment horizontal="center" vertical="center" wrapText="1"/>
    </xf>
    <xf numFmtId="0" fontId="12" fillId="0" borderId="2" xfId="117" applyFont="1" applyBorder="1" applyAlignment="1">
      <alignment horizontal="center" vertical="center" wrapText="1"/>
    </xf>
    <xf numFmtId="0" fontId="13" fillId="3" borderId="1" xfId="105" applyFont="1" applyFill="1" applyBorder="1" applyAlignment="1">
      <alignment horizontal="left" vertical="center"/>
    </xf>
    <xf numFmtId="0" fontId="14" fillId="3" borderId="9" xfId="105" applyFont="1" applyFill="1" applyBorder="1" applyAlignment="1">
      <alignment horizontal="left" vertical="center"/>
    </xf>
    <xf numFmtId="0" fontId="14" fillId="3" borderId="8" xfId="105" applyFont="1" applyFill="1" applyBorder="1" applyAlignment="1">
      <alignment horizontal="left" vertical="center"/>
    </xf>
    <xf numFmtId="0" fontId="11" fillId="0" borderId="2" xfId="48" applyFont="1" applyFill="1" applyBorder="1" applyAlignment="1">
      <alignment horizontal="center" vertical="center" wrapText="1"/>
    </xf>
    <xf numFmtId="0" fontId="13" fillId="3" borderId="6" xfId="51" applyFont="1" applyFill="1" applyBorder="1" applyAlignment="1">
      <alignment horizontal="left" vertical="center" wrapText="1"/>
    </xf>
    <xf numFmtId="0" fontId="13" fillId="3" borderId="7" xfId="51" applyFont="1" applyFill="1" applyBorder="1" applyAlignment="1">
      <alignment horizontal="left" vertical="center" wrapText="1"/>
    </xf>
    <xf numFmtId="0" fontId="13" fillId="3" borderId="8" xfId="51" applyFont="1" applyFill="1" applyBorder="1" applyAlignment="1">
      <alignment horizontal="left" vertical="center" wrapText="1"/>
    </xf>
    <xf numFmtId="0" fontId="13" fillId="0" borderId="6" xfId="105" applyFont="1" applyFill="1" applyBorder="1" applyAlignment="1">
      <alignment horizontal="left" vertical="center"/>
    </xf>
    <xf numFmtId="0" fontId="13" fillId="0" borderId="7" xfId="105" applyFont="1" applyFill="1" applyBorder="1" applyAlignment="1">
      <alignment horizontal="left" vertical="center"/>
    </xf>
    <xf numFmtId="0" fontId="14" fillId="0" borderId="8" xfId="105" applyFont="1" applyFill="1" applyBorder="1" applyAlignment="1">
      <alignment horizontal="left" vertical="center"/>
    </xf>
    <xf numFmtId="0" fontId="13" fillId="0" borderId="6" xfId="105" applyNumberFormat="1" applyFont="1" applyFill="1" applyBorder="1" applyAlignment="1" applyProtection="1">
      <alignment horizontal="center" vertical="center" wrapText="1"/>
    </xf>
    <xf numFmtId="0" fontId="13" fillId="0" borderId="7" xfId="105" applyNumberFormat="1" applyFont="1" applyFill="1" applyBorder="1" applyAlignment="1" applyProtection="1">
      <alignment horizontal="center" vertical="center" wrapText="1"/>
    </xf>
    <xf numFmtId="0" fontId="14" fillId="0" borderId="8" xfId="105" applyNumberFormat="1" applyFont="1" applyFill="1" applyBorder="1" applyAlignment="1" applyProtection="1">
      <alignment horizontal="left" vertical="center" wrapText="1"/>
    </xf>
    <xf numFmtId="0" fontId="13" fillId="3" borderId="6" xfId="105" applyNumberFormat="1" applyFont="1" applyFill="1" applyBorder="1" applyAlignment="1" applyProtection="1">
      <alignment horizontal="center" vertical="center" wrapText="1"/>
    </xf>
    <xf numFmtId="0" fontId="13" fillId="3" borderId="7" xfId="105" applyNumberFormat="1" applyFont="1" applyFill="1" applyBorder="1" applyAlignment="1" applyProtection="1">
      <alignment horizontal="center" vertical="center" wrapText="1"/>
    </xf>
    <xf numFmtId="0" fontId="14" fillId="3" borderId="8" xfId="105" applyNumberFormat="1" applyFont="1" applyFill="1" applyBorder="1" applyAlignment="1" applyProtection="1">
      <alignment horizontal="left" vertical="center" wrapText="1"/>
    </xf>
    <xf numFmtId="0" fontId="11" fillId="0" borderId="6" xfId="105" applyFont="1" applyFill="1" applyBorder="1" applyAlignment="1">
      <alignment horizontal="left" vertical="center" wrapText="1"/>
    </xf>
    <xf numFmtId="0" fontId="11" fillId="0" borderId="8" xfId="105" applyFont="1" applyFill="1" applyBorder="1" applyAlignment="1">
      <alignment horizontal="left" vertical="center" wrapText="1"/>
    </xf>
    <xf numFmtId="0" fontId="11" fillId="0" borderId="6" xfId="105" applyFont="1" applyFill="1" applyBorder="1" applyAlignment="1">
      <alignment horizontal="center" vertical="center" wrapText="1"/>
    </xf>
    <xf numFmtId="0" fontId="11" fillId="0" borderId="8" xfId="105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176" fontId="5" fillId="0" borderId="4" xfId="105" applyNumberFormat="1" applyFont="1" applyFill="1" applyBorder="1" applyAlignment="1" applyProtection="1">
      <alignment horizontal="center" vertical="center" wrapText="1"/>
    </xf>
    <xf numFmtId="176" fontId="5" fillId="0" borderId="10" xfId="105" applyNumberFormat="1" applyFont="1" applyFill="1" applyBorder="1" applyAlignment="1" applyProtection="1">
      <alignment horizontal="center" vertical="center" wrapText="1"/>
    </xf>
    <xf numFmtId="0" fontId="3" fillId="0" borderId="3" xfId="105" applyFont="1" applyBorder="1" applyAlignment="1">
      <alignment horizontal="center" vertical="center" wrapText="1"/>
    </xf>
    <xf numFmtId="0" fontId="3" fillId="0" borderId="5" xfId="105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48" applyFont="1" applyFill="1" applyAlignment="1">
      <alignment horizontal="center" vertical="center"/>
    </xf>
    <xf numFmtId="0" fontId="2" fillId="0" borderId="0" xfId="48" applyFont="1" applyFill="1" applyAlignment="1">
      <alignment horizontal="center" vertical="center"/>
    </xf>
    <xf numFmtId="0" fontId="5" fillId="0" borderId="2" xfId="48" applyFont="1" applyFill="1" applyBorder="1" applyAlignment="1">
      <alignment horizontal="center" vertical="center"/>
    </xf>
    <xf numFmtId="0" fontId="0" fillId="0" borderId="0" xfId="0" applyNumberFormat="1" applyFont="1">
      <alignment vertical="center"/>
    </xf>
  </cellXfs>
  <cellStyles count="226">
    <cellStyle name="百分比" xfId="6" builtinId="5"/>
    <cellStyle name="常规" xfId="0" builtinId="0"/>
    <cellStyle name="常规 10" xfId="26"/>
    <cellStyle name="常规 11" xfId="28"/>
    <cellStyle name="常规 11 2" xfId="30"/>
    <cellStyle name="常规 12" xfId="10"/>
    <cellStyle name="常规 12 2" xfId="31"/>
    <cellStyle name="常规 13" xfId="29"/>
    <cellStyle name="常规 13 2" xfId="2"/>
    <cellStyle name="常规 13 2 2" xfId="24"/>
    <cellStyle name="常规 13 2 2 2" xfId="21"/>
    <cellStyle name="常规 14" xfId="32"/>
    <cellStyle name="常规 14 2" xfId="33"/>
    <cellStyle name="常规 15" xfId="35"/>
    <cellStyle name="常规 15 2" xfId="5"/>
    <cellStyle name="常规 16" xfId="18"/>
    <cellStyle name="常规 16 2" xfId="27"/>
    <cellStyle name="常规 17" xfId="37"/>
    <cellStyle name="常规 17 2" xfId="41"/>
    <cellStyle name="常规 18" xfId="43"/>
    <cellStyle name="常规 18 2" xfId="45"/>
    <cellStyle name="常规 19" xfId="47"/>
    <cellStyle name="常规 2" xfId="48"/>
    <cellStyle name="常规 2 10" xfId="49"/>
    <cellStyle name="常规 2 11" xfId="50"/>
    <cellStyle name="常规 2 12" xfId="52"/>
    <cellStyle name="常规 2 13" xfId="53"/>
    <cellStyle name="常规 2 14" xfId="54"/>
    <cellStyle name="常规 2 19" xfId="55"/>
    <cellStyle name="常规 2 2" xfId="56"/>
    <cellStyle name="常规 2 2 2" xfId="57"/>
    <cellStyle name="常规 2 2 2 2" xfId="58"/>
    <cellStyle name="常规 2 2 3" xfId="59"/>
    <cellStyle name="常规 2 2 31" xfId="60"/>
    <cellStyle name="常规 2 2 4" xfId="1"/>
    <cellStyle name="常规 2 2 5" xfId="62"/>
    <cellStyle name="常规 2 2 6" xfId="65"/>
    <cellStyle name="常规 2 2 7" xfId="68"/>
    <cellStyle name="常规 2 3" xfId="69"/>
    <cellStyle name="常规 2 3 2" xfId="70"/>
    <cellStyle name="常规 2 3 3" xfId="71"/>
    <cellStyle name="常规 2 3 4" xfId="72"/>
    <cellStyle name="常规 2 3 5" xfId="73"/>
    <cellStyle name="常规 2 3 6" xfId="74"/>
    <cellStyle name="常规 2 4" xfId="75"/>
    <cellStyle name="常规 2 4 2" xfId="76"/>
    <cellStyle name="常规 2 4 3" xfId="77"/>
    <cellStyle name="常规 2 5" xfId="78"/>
    <cellStyle name="常规 2 5 2" xfId="79"/>
    <cellStyle name="常规 2 5 3" xfId="80"/>
    <cellStyle name="常规 2 5 4" xfId="81"/>
    <cellStyle name="常规 2 5 5" xfId="83"/>
    <cellStyle name="常规 2 5 6" xfId="84"/>
    <cellStyle name="常规 2 6" xfId="85"/>
    <cellStyle name="常规 2 7" xfId="86"/>
    <cellStyle name="常规 2 8" xfId="87"/>
    <cellStyle name="常规 2 9" xfId="88"/>
    <cellStyle name="常规 20" xfId="34"/>
    <cellStyle name="常规 20 2" xfId="4"/>
    <cellStyle name="常规 21" xfId="17"/>
    <cellStyle name="常规 21 2" xfId="25"/>
    <cellStyle name="常规 22" xfId="36"/>
    <cellStyle name="常规 22 2" xfId="40"/>
    <cellStyle name="常规 23" xfId="42"/>
    <cellStyle name="常规 23 2" xfId="44"/>
    <cellStyle name="常规 24" xfId="46"/>
    <cellStyle name="常规 24 2" xfId="89"/>
    <cellStyle name="常规 24 2 2" xfId="91"/>
    <cellStyle name="常规 24 2 3" xfId="92"/>
    <cellStyle name="常规 24 3" xfId="93"/>
    <cellStyle name="常规 24 4" xfId="94"/>
    <cellStyle name="常规 25" xfId="96"/>
    <cellStyle name="常规 25 2" xfId="97"/>
    <cellStyle name="常规 26" xfId="15"/>
    <cellStyle name="常规 26 2" xfId="3"/>
    <cellStyle name="常规 27" xfId="100"/>
    <cellStyle name="常规 27 2" xfId="102"/>
    <cellStyle name="常规 28" xfId="106"/>
    <cellStyle name="常规 28 2" xfId="107"/>
    <cellStyle name="常规 29" xfId="111"/>
    <cellStyle name="常规 29 2" xfId="113"/>
    <cellStyle name="常规 29 3" xfId="115"/>
    <cellStyle name="常规 29 4" xfId="117"/>
    <cellStyle name="常规 3" xfId="118"/>
    <cellStyle name="常规 3 2" xfId="119"/>
    <cellStyle name="常规 3 3" xfId="120"/>
    <cellStyle name="常规 3 4" xfId="121"/>
    <cellStyle name="常规 3 5" xfId="122"/>
    <cellStyle name="常规 3 6" xfId="123"/>
    <cellStyle name="常规 30" xfId="95"/>
    <cellStyle name="常规 31" xfId="14"/>
    <cellStyle name="常规 32" xfId="99"/>
    <cellStyle name="常规 32 2" xfId="101"/>
    <cellStyle name="常规 32 3" xfId="124"/>
    <cellStyle name="常规 33" xfId="105"/>
    <cellStyle name="常规 34" xfId="110"/>
    <cellStyle name="常规 34 2" xfId="112"/>
    <cellStyle name="常规 34 3" xfId="114"/>
    <cellStyle name="常规 34 4" xfId="116"/>
    <cellStyle name="常规 35" xfId="125"/>
    <cellStyle name="常规 35 2" xfId="126"/>
    <cellStyle name="常规 35 3" xfId="127"/>
    <cellStyle name="常规 35 4" xfId="128"/>
    <cellStyle name="常规 36" xfId="130"/>
    <cellStyle name="常规 36 2" xfId="132"/>
    <cellStyle name="常规 36 3" xfId="134"/>
    <cellStyle name="常规 36 4" xfId="135"/>
    <cellStyle name="常规 4" xfId="136"/>
    <cellStyle name="常规 4 2" xfId="137"/>
    <cellStyle name="常规 41" xfId="129"/>
    <cellStyle name="常规 41 2" xfId="131"/>
    <cellStyle name="常规 41 3" xfId="133"/>
    <cellStyle name="常规 46" xfId="64"/>
    <cellStyle name="常规 46 2" xfId="139"/>
    <cellStyle name="常规 46 3" xfId="141"/>
    <cellStyle name="常规 47" xfId="67"/>
    <cellStyle name="常规 47 2" xfId="143"/>
    <cellStyle name="常规 47 3" xfId="145"/>
    <cellStyle name="常规 49" xfId="147"/>
    <cellStyle name="常规 49 2" xfId="12"/>
    <cellStyle name="常规 49 3" xfId="149"/>
    <cellStyle name="常规 5" xfId="150"/>
    <cellStyle name="常规 5 2" xfId="9"/>
    <cellStyle name="常规 5 3" xfId="151"/>
    <cellStyle name="常规 5 4" xfId="152"/>
    <cellStyle name="常规 5 5" xfId="153"/>
    <cellStyle name="常规 5 6" xfId="154"/>
    <cellStyle name="常规 50" xfId="61"/>
    <cellStyle name="常规 50 2" xfId="155"/>
    <cellStyle name="常规 50 3" xfId="156"/>
    <cellStyle name="常规 51" xfId="63"/>
    <cellStyle name="常规 51 2" xfId="138"/>
    <cellStyle name="常规 51 3" xfId="140"/>
    <cellStyle name="常规 52" xfId="66"/>
    <cellStyle name="常规 52 2" xfId="142"/>
    <cellStyle name="常规 52 3" xfId="144"/>
    <cellStyle name="常规 53" xfId="23"/>
    <cellStyle name="常规 53 2" xfId="20"/>
    <cellStyle name="常规 53 3" xfId="22"/>
    <cellStyle name="常规 54" xfId="146"/>
    <cellStyle name="常规 54 2" xfId="11"/>
    <cellStyle name="常规 54 3" xfId="148"/>
    <cellStyle name="常规 55" xfId="39"/>
    <cellStyle name="常规 55 2" xfId="158"/>
    <cellStyle name="常规 55 3" xfId="160"/>
    <cellStyle name="常规 56" xfId="162"/>
    <cellStyle name="常规 56 2" xfId="164"/>
    <cellStyle name="常规 56 3" xfId="166"/>
    <cellStyle name="常规 57" xfId="168"/>
    <cellStyle name="常规 57 2" xfId="104"/>
    <cellStyle name="常规 57 3" xfId="109"/>
    <cellStyle name="常规 59" xfId="170"/>
    <cellStyle name="常规 59 2" xfId="172"/>
    <cellStyle name="常规 59 3" xfId="175"/>
    <cellStyle name="常规 6" xfId="7"/>
    <cellStyle name="常规 6 2" xfId="176"/>
    <cellStyle name="常规 6 3" xfId="177"/>
    <cellStyle name="常规 6 3 2" xfId="178"/>
    <cellStyle name="常规 6 3 2 2" xfId="13"/>
    <cellStyle name="常规 6 3 3" xfId="179"/>
    <cellStyle name="常规 6 3 3 2" xfId="180"/>
    <cellStyle name="常规 6 3 4" xfId="181"/>
    <cellStyle name="常规 6 3 4 2" xfId="182"/>
    <cellStyle name="常规 6 3 5" xfId="183"/>
    <cellStyle name="常规 6 3 5 2" xfId="185"/>
    <cellStyle name="常规 6 3 6" xfId="186"/>
    <cellStyle name="常规 6 3 6 2" xfId="98"/>
    <cellStyle name="常规 6 3 7" xfId="184"/>
    <cellStyle name="常规 6 4" xfId="187"/>
    <cellStyle name="常规 6 5" xfId="8"/>
    <cellStyle name="常规 60" xfId="38"/>
    <cellStyle name="常规 60 2" xfId="157"/>
    <cellStyle name="常规 60 3" xfId="159"/>
    <cellStyle name="常规 61" xfId="161"/>
    <cellStyle name="常规 61 2" xfId="163"/>
    <cellStyle name="常规 61 3" xfId="165"/>
    <cellStyle name="常规 62" xfId="167"/>
    <cellStyle name="常规 62 2" xfId="103"/>
    <cellStyle name="常规 62 3" xfId="108"/>
    <cellStyle name="常规 63" xfId="188"/>
    <cellStyle name="常规 63 2" xfId="189"/>
    <cellStyle name="常规 63 3" xfId="190"/>
    <cellStyle name="常规 64" xfId="169"/>
    <cellStyle name="常规 64 2" xfId="171"/>
    <cellStyle name="常规 64 3" xfId="174"/>
    <cellStyle name="常规 65" xfId="192"/>
    <cellStyle name="常规 65 2" xfId="194"/>
    <cellStyle name="常规 65 3" xfId="196"/>
    <cellStyle name="常规 66" xfId="198"/>
    <cellStyle name="常规 66 2" xfId="200"/>
    <cellStyle name="常规 66 3" xfId="202"/>
    <cellStyle name="常规 67" xfId="203"/>
    <cellStyle name="常规 67 2" xfId="204"/>
    <cellStyle name="常规 67 3" xfId="205"/>
    <cellStyle name="常规 68" xfId="206"/>
    <cellStyle name="常规 68 2" xfId="208"/>
    <cellStyle name="常规 68 3" xfId="210"/>
    <cellStyle name="常规 69" xfId="211"/>
    <cellStyle name="常规 69 2" xfId="212"/>
    <cellStyle name="常规 69 3" xfId="90"/>
    <cellStyle name="常规 7" xfId="213"/>
    <cellStyle name="常规 7 2" xfId="214"/>
    <cellStyle name="常规 7 2 2" xfId="215"/>
    <cellStyle name="常规 7 2 2 2" xfId="173"/>
    <cellStyle name="常规 70" xfId="191"/>
    <cellStyle name="常规 70 2" xfId="193"/>
    <cellStyle name="常规 70 3" xfId="195"/>
    <cellStyle name="常规 71" xfId="197"/>
    <cellStyle name="常规 71 2" xfId="199"/>
    <cellStyle name="常规 71 3" xfId="201"/>
    <cellStyle name="常规 8" xfId="207"/>
    <cellStyle name="常规 8 2" xfId="19"/>
    <cellStyle name="常规 8 2 2" xfId="216"/>
    <cellStyle name="常规 8 3" xfId="16"/>
    <cellStyle name="常规 8 3 2" xfId="217"/>
    <cellStyle name="常规 8 4" xfId="218"/>
    <cellStyle name="常规 8 4 2" xfId="219"/>
    <cellStyle name="常规 8 5" xfId="220"/>
    <cellStyle name="常规 8 5 2" xfId="221"/>
    <cellStyle name="常规 8 6" xfId="222"/>
    <cellStyle name="常规 8 6 2" xfId="223"/>
    <cellStyle name="常规 8 7" xfId="224"/>
    <cellStyle name="常规 9" xfId="209"/>
    <cellStyle name="常规 9 2" xfId="225"/>
    <cellStyle name="常规_Sheet1" xfId="51"/>
    <cellStyle name="千位分隔 2" xfId="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4"/>
  <sheetViews>
    <sheetView tabSelected="1" topLeftCell="A43" workbookViewId="0">
      <selection activeCell="Q46" sqref="Q46"/>
    </sheetView>
  </sheetViews>
  <sheetFormatPr defaultColWidth="9" defaultRowHeight="13.5"/>
  <cols>
    <col min="1" max="1" width="5.5" customWidth="1"/>
    <col min="4" max="4" width="10.375" customWidth="1"/>
    <col min="5" max="5" width="11.25" customWidth="1"/>
    <col min="6" max="6" width="12.25" customWidth="1"/>
    <col min="7" max="7" width="9.375"/>
    <col min="9" max="10" width="9.5" customWidth="1"/>
    <col min="11" max="11" width="9" style="10"/>
    <col min="12" max="13" width="10.625" customWidth="1"/>
    <col min="14" max="14" width="10.375" customWidth="1"/>
  </cols>
  <sheetData>
    <row r="1" spans="1:16" ht="44.25" customHeight="1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7"/>
      <c r="L1" s="126"/>
      <c r="M1" s="126"/>
      <c r="N1" s="126"/>
      <c r="O1" s="126"/>
      <c r="P1" s="126"/>
    </row>
    <row r="2" spans="1:16" s="1" customFormat="1" ht="21" customHeight="1">
      <c r="A2" s="128" t="s">
        <v>1</v>
      </c>
      <c r="B2" s="128"/>
      <c r="C2" s="128"/>
      <c r="D2" s="128"/>
      <c r="E2" s="129" t="s">
        <v>2</v>
      </c>
      <c r="F2" s="129"/>
      <c r="G2" s="129"/>
      <c r="H2" s="129"/>
      <c r="I2" s="129"/>
      <c r="J2" s="129"/>
      <c r="K2" s="130" t="s">
        <v>3</v>
      </c>
      <c r="L2" s="131"/>
      <c r="M2" s="131"/>
      <c r="N2" s="131"/>
      <c r="O2" s="131"/>
      <c r="P2" s="131"/>
    </row>
    <row r="3" spans="1:16" s="1" customFormat="1" ht="32.25" customHeight="1">
      <c r="A3" s="102" t="s">
        <v>4</v>
      </c>
      <c r="B3" s="104" t="s">
        <v>5</v>
      </c>
      <c r="C3" s="104" t="s">
        <v>6</v>
      </c>
      <c r="D3" s="104"/>
      <c r="E3" s="105" t="s">
        <v>7</v>
      </c>
      <c r="F3" s="104" t="s">
        <v>8</v>
      </c>
      <c r="G3" s="134" t="s">
        <v>9</v>
      </c>
      <c r="H3" s="132" t="s">
        <v>10</v>
      </c>
      <c r="I3" s="133"/>
      <c r="J3" s="136" t="s">
        <v>11</v>
      </c>
      <c r="K3" s="137" t="s">
        <v>12</v>
      </c>
      <c r="L3" s="136" t="s">
        <v>13</v>
      </c>
      <c r="M3" s="138" t="s">
        <v>14</v>
      </c>
      <c r="N3" s="136" t="s">
        <v>15</v>
      </c>
      <c r="O3" s="104" t="s">
        <v>16</v>
      </c>
      <c r="P3" s="104"/>
    </row>
    <row r="4" spans="1:16" s="1" customFormat="1" ht="39" customHeight="1">
      <c r="A4" s="103"/>
      <c r="B4" s="104"/>
      <c r="C4" s="11" t="s">
        <v>17</v>
      </c>
      <c r="D4" s="11" t="s">
        <v>18</v>
      </c>
      <c r="E4" s="105"/>
      <c r="F4" s="104"/>
      <c r="G4" s="135"/>
      <c r="H4" s="12" t="s">
        <v>19</v>
      </c>
      <c r="I4" s="12" t="s">
        <v>20</v>
      </c>
      <c r="J4" s="136"/>
      <c r="K4" s="137"/>
      <c r="L4" s="136"/>
      <c r="M4" s="139"/>
      <c r="N4" s="136"/>
      <c r="O4" s="11" t="s">
        <v>21</v>
      </c>
      <c r="P4" s="11" t="s">
        <v>22</v>
      </c>
    </row>
    <row r="5" spans="1:16" s="1" customFormat="1" ht="30.75" customHeight="1">
      <c r="A5" s="11">
        <v>1</v>
      </c>
      <c r="B5" s="116" t="s">
        <v>23</v>
      </c>
      <c r="C5" s="117"/>
      <c r="D5" s="117"/>
      <c r="E5" s="118"/>
      <c r="F5" s="13"/>
      <c r="G5" s="14">
        <f t="shared" ref="G5:K5" si="0">G6+G28+G30+G33</f>
        <v>3830.1154000000001</v>
      </c>
      <c r="H5" s="14" t="s">
        <v>24</v>
      </c>
      <c r="I5" s="14">
        <f t="shared" si="0"/>
        <v>3830.1154000000001</v>
      </c>
      <c r="J5" s="14">
        <f t="shared" si="0"/>
        <v>3830.1154000000001</v>
      </c>
      <c r="K5" s="60">
        <f t="shared" si="0"/>
        <v>3228.1300999999999</v>
      </c>
      <c r="L5" s="14">
        <f>J5-K5</f>
        <v>601.98530000000096</v>
      </c>
      <c r="M5" s="61">
        <f>K5/J5</f>
        <v>0.84282841712810996</v>
      </c>
      <c r="N5" s="14" t="s">
        <v>25</v>
      </c>
      <c r="O5" s="13"/>
      <c r="P5" s="13"/>
    </row>
    <row r="6" spans="1:16" s="1" customFormat="1" ht="30.75" customHeight="1">
      <c r="A6" s="11">
        <v>2</v>
      </c>
      <c r="B6" s="116" t="s">
        <v>26</v>
      </c>
      <c r="C6" s="117"/>
      <c r="D6" s="117"/>
      <c r="E6" s="118"/>
      <c r="F6" s="13"/>
      <c r="G6" s="14">
        <f t="shared" ref="G6:K6" si="1">G7+G12</f>
        <v>1191.4000000000001</v>
      </c>
      <c r="H6" s="14" t="s">
        <v>24</v>
      </c>
      <c r="I6" s="14">
        <f>I7+I12</f>
        <v>1191.4000000000001</v>
      </c>
      <c r="J6" s="14">
        <f>J7+J12</f>
        <v>1191.4000000000001</v>
      </c>
      <c r="K6" s="60">
        <f t="shared" si="1"/>
        <v>1052.21</v>
      </c>
      <c r="L6" s="14">
        <f t="shared" ref="L6:L36" si="2">J6-K6</f>
        <v>139.19</v>
      </c>
      <c r="M6" s="62">
        <f t="shared" ref="M6:M36" si="3">K6/J6</f>
        <v>0.88317105925801598</v>
      </c>
      <c r="N6" s="12"/>
      <c r="O6" s="13"/>
      <c r="P6" s="13"/>
    </row>
    <row r="7" spans="1:16" s="9" customFormat="1" ht="30.75" customHeight="1">
      <c r="A7" s="11">
        <v>3</v>
      </c>
      <c r="B7" s="119" t="s">
        <v>27</v>
      </c>
      <c r="C7" s="120"/>
      <c r="D7" s="120"/>
      <c r="E7" s="121"/>
      <c r="F7" s="15"/>
      <c r="G7" s="16">
        <f t="shared" ref="G7:K7" si="4">G8+G10+G11</f>
        <v>1030</v>
      </c>
      <c r="H7" s="16" t="s">
        <v>24</v>
      </c>
      <c r="I7" s="16">
        <f>I8+I10+I11</f>
        <v>1030</v>
      </c>
      <c r="J7" s="16">
        <f>J8+J10+J11</f>
        <v>1030</v>
      </c>
      <c r="K7" s="63">
        <f t="shared" si="4"/>
        <v>929.81</v>
      </c>
      <c r="L7" s="14">
        <f t="shared" si="2"/>
        <v>100.19</v>
      </c>
      <c r="M7" s="62">
        <f t="shared" si="3"/>
        <v>0.90272815533980599</v>
      </c>
      <c r="N7" s="64"/>
      <c r="O7" s="15"/>
      <c r="P7" s="15"/>
    </row>
    <row r="8" spans="1:16" s="1" customFormat="1" ht="72">
      <c r="A8" s="11">
        <v>4</v>
      </c>
      <c r="B8" s="122" t="s">
        <v>28</v>
      </c>
      <c r="C8" s="123"/>
      <c r="D8" s="17" t="s">
        <v>29</v>
      </c>
      <c r="E8" s="18" t="s">
        <v>30</v>
      </c>
      <c r="F8" s="19" t="s">
        <v>31</v>
      </c>
      <c r="G8" s="14">
        <v>880</v>
      </c>
      <c r="H8" s="14" t="s">
        <v>24</v>
      </c>
      <c r="I8" s="14">
        <v>880</v>
      </c>
      <c r="J8" s="14">
        <v>880</v>
      </c>
      <c r="K8" s="60">
        <v>879.81</v>
      </c>
      <c r="L8" s="14">
        <f t="shared" si="2"/>
        <v>0.19000000000005501</v>
      </c>
      <c r="M8" s="62">
        <f t="shared" si="3"/>
        <v>0.99978409090909104</v>
      </c>
      <c r="N8" s="59" t="s">
        <v>32</v>
      </c>
      <c r="O8" s="19" t="s">
        <v>33</v>
      </c>
      <c r="P8" s="19" t="s">
        <v>33</v>
      </c>
    </row>
    <row r="9" spans="1:16" s="1" customFormat="1" ht="108">
      <c r="A9" s="11">
        <v>5</v>
      </c>
      <c r="B9" s="124" t="s">
        <v>34</v>
      </c>
      <c r="C9" s="125"/>
      <c r="D9" s="17" t="s">
        <v>35</v>
      </c>
      <c r="E9" s="21" t="s">
        <v>36</v>
      </c>
      <c r="F9" s="19" t="s">
        <v>37</v>
      </c>
      <c r="G9" s="14">
        <v>150</v>
      </c>
      <c r="H9" s="22" t="s">
        <v>24</v>
      </c>
      <c r="I9" s="14">
        <v>150</v>
      </c>
      <c r="J9" s="14">
        <v>150</v>
      </c>
      <c r="K9" s="60"/>
      <c r="L9" s="14">
        <f t="shared" si="2"/>
        <v>150</v>
      </c>
      <c r="M9" s="62">
        <f t="shared" si="3"/>
        <v>0</v>
      </c>
      <c r="N9" s="59" t="s">
        <v>38</v>
      </c>
      <c r="O9" s="19" t="s">
        <v>33</v>
      </c>
      <c r="P9" s="19" t="s">
        <v>33</v>
      </c>
    </row>
    <row r="10" spans="1:16" s="1" customFormat="1" ht="36">
      <c r="A10" s="11">
        <v>6</v>
      </c>
      <c r="B10" s="23" t="s">
        <v>39</v>
      </c>
      <c r="C10" s="24" t="s">
        <v>40</v>
      </c>
      <c r="D10" s="24" t="s">
        <v>41</v>
      </c>
      <c r="E10" s="25" t="s">
        <v>42</v>
      </c>
      <c r="F10" s="24" t="s">
        <v>43</v>
      </c>
      <c r="G10" s="26">
        <v>100</v>
      </c>
      <c r="H10" s="22" t="s">
        <v>24</v>
      </c>
      <c r="I10" s="26">
        <v>100</v>
      </c>
      <c r="J10" s="26">
        <v>100</v>
      </c>
      <c r="K10" s="65"/>
      <c r="L10" s="14">
        <f t="shared" si="2"/>
        <v>100</v>
      </c>
      <c r="M10" s="62">
        <f t="shared" si="3"/>
        <v>0</v>
      </c>
      <c r="N10" s="59" t="s">
        <v>38</v>
      </c>
      <c r="O10" s="66" t="s">
        <v>44</v>
      </c>
      <c r="P10" s="24" t="s">
        <v>45</v>
      </c>
    </row>
    <row r="11" spans="1:16" s="1" customFormat="1" ht="48">
      <c r="A11" s="11">
        <v>7</v>
      </c>
      <c r="B11" s="27" t="s">
        <v>46</v>
      </c>
      <c r="C11" s="24" t="s">
        <v>47</v>
      </c>
      <c r="D11" s="24" t="s">
        <v>48</v>
      </c>
      <c r="E11" s="25" t="s">
        <v>49</v>
      </c>
      <c r="F11" s="24" t="s">
        <v>50</v>
      </c>
      <c r="G11" s="26">
        <v>50</v>
      </c>
      <c r="H11" s="22" t="s">
        <v>24</v>
      </c>
      <c r="I11" s="26">
        <v>50</v>
      </c>
      <c r="J11" s="26">
        <v>50</v>
      </c>
      <c r="K11" s="65">
        <v>50</v>
      </c>
      <c r="L11" s="14">
        <f t="shared" si="2"/>
        <v>0</v>
      </c>
      <c r="M11" s="62">
        <f t="shared" si="3"/>
        <v>1</v>
      </c>
      <c r="N11" s="59" t="s">
        <v>32</v>
      </c>
      <c r="O11" s="66" t="s">
        <v>44</v>
      </c>
      <c r="P11" s="24" t="s">
        <v>51</v>
      </c>
    </row>
    <row r="12" spans="1:16" s="9" customFormat="1" ht="30.75" customHeight="1">
      <c r="A12" s="11">
        <v>8</v>
      </c>
      <c r="B12" s="98" t="s">
        <v>52</v>
      </c>
      <c r="C12" s="99"/>
      <c r="D12" s="106"/>
      <c r="E12" s="107"/>
      <c r="F12" s="30"/>
      <c r="G12" s="31">
        <f t="shared" ref="G12:K12" si="5">G13+G14+G15+G16+G17+G18+G19+G20+G21+G22+G23+G24+G25+G26+G27</f>
        <v>161.4</v>
      </c>
      <c r="H12" s="32" t="s">
        <v>24</v>
      </c>
      <c r="I12" s="31">
        <f>I13+I14+I15+I16+I17+I18+I19+I20+I21+I22+I23+I24+I25+I26+I27</f>
        <v>161.4</v>
      </c>
      <c r="J12" s="31">
        <f>J13+J14+J15+J16+J17+J18+J19+J20+J21+J22+J23+J24+J25+J26+J27</f>
        <v>161.4</v>
      </c>
      <c r="K12" s="67">
        <f t="shared" si="5"/>
        <v>122.4</v>
      </c>
      <c r="L12" s="14">
        <f t="shared" si="2"/>
        <v>39</v>
      </c>
      <c r="M12" s="62">
        <f t="shared" si="3"/>
        <v>0.75836431226765799</v>
      </c>
      <c r="N12" s="68"/>
      <c r="O12" s="30"/>
      <c r="P12" s="30"/>
    </row>
    <row r="13" spans="1:16" s="1" customFormat="1" ht="40.5">
      <c r="A13" s="11">
        <v>9</v>
      </c>
      <c r="B13" s="17" t="s">
        <v>53</v>
      </c>
      <c r="C13" s="17" t="s">
        <v>54</v>
      </c>
      <c r="D13" s="17" t="s">
        <v>55</v>
      </c>
      <c r="E13" s="18" t="s">
        <v>56</v>
      </c>
      <c r="F13" s="19" t="s">
        <v>57</v>
      </c>
      <c r="G13" s="14">
        <v>11</v>
      </c>
      <c r="H13" s="22" t="s">
        <v>24</v>
      </c>
      <c r="I13" s="14">
        <v>11</v>
      </c>
      <c r="J13" s="14">
        <v>11</v>
      </c>
      <c r="K13" s="60"/>
      <c r="L13" s="14">
        <f t="shared" si="2"/>
        <v>11</v>
      </c>
      <c r="M13" s="62">
        <f t="shared" si="3"/>
        <v>0</v>
      </c>
      <c r="N13" s="59" t="s">
        <v>38</v>
      </c>
      <c r="O13" s="19" t="s">
        <v>58</v>
      </c>
      <c r="P13" s="19" t="s">
        <v>59</v>
      </c>
    </row>
    <row r="14" spans="1:16" s="1" customFormat="1" ht="40.5">
      <c r="A14" s="11">
        <v>10</v>
      </c>
      <c r="B14" s="17" t="s">
        <v>60</v>
      </c>
      <c r="C14" s="33" t="s">
        <v>61</v>
      </c>
      <c r="D14" s="33" t="s">
        <v>62</v>
      </c>
      <c r="E14" s="18" t="s">
        <v>63</v>
      </c>
      <c r="F14" s="21" t="s">
        <v>64</v>
      </c>
      <c r="G14" s="14">
        <v>11</v>
      </c>
      <c r="H14" s="22" t="s">
        <v>24</v>
      </c>
      <c r="I14" s="14">
        <v>11</v>
      </c>
      <c r="J14" s="14">
        <v>11</v>
      </c>
      <c r="K14" s="60">
        <v>11</v>
      </c>
      <c r="L14" s="14">
        <f t="shared" si="2"/>
        <v>0</v>
      </c>
      <c r="M14" s="62">
        <f t="shared" si="3"/>
        <v>1</v>
      </c>
      <c r="N14" s="59" t="s">
        <v>32</v>
      </c>
      <c r="O14" s="19" t="s">
        <v>65</v>
      </c>
      <c r="P14" s="19" t="s">
        <v>66</v>
      </c>
    </row>
    <row r="15" spans="1:16" s="1" customFormat="1" ht="60">
      <c r="A15" s="11">
        <v>11</v>
      </c>
      <c r="B15" s="17" t="s">
        <v>67</v>
      </c>
      <c r="C15" s="17" t="s">
        <v>68</v>
      </c>
      <c r="D15" s="17" t="s">
        <v>69</v>
      </c>
      <c r="E15" s="18" t="s">
        <v>70</v>
      </c>
      <c r="F15" s="19" t="s">
        <v>71</v>
      </c>
      <c r="G15" s="14">
        <v>11</v>
      </c>
      <c r="H15" s="22" t="s">
        <v>24</v>
      </c>
      <c r="I15" s="14">
        <v>11</v>
      </c>
      <c r="J15" s="14">
        <v>11</v>
      </c>
      <c r="K15" s="60">
        <v>11</v>
      </c>
      <c r="L15" s="14">
        <f t="shared" si="2"/>
        <v>0</v>
      </c>
      <c r="M15" s="62">
        <f t="shared" si="3"/>
        <v>1</v>
      </c>
      <c r="N15" s="59" t="s">
        <v>32</v>
      </c>
      <c r="O15" s="19" t="s">
        <v>72</v>
      </c>
      <c r="P15" s="19" t="s">
        <v>73</v>
      </c>
    </row>
    <row r="16" spans="1:16" s="1" customFormat="1" ht="60">
      <c r="A16" s="11">
        <v>12</v>
      </c>
      <c r="B16" s="34" t="s">
        <v>74</v>
      </c>
      <c r="C16" s="34" t="s">
        <v>68</v>
      </c>
      <c r="D16" s="34" t="s">
        <v>75</v>
      </c>
      <c r="E16" s="35" t="s">
        <v>76</v>
      </c>
      <c r="F16" s="30" t="s">
        <v>77</v>
      </c>
      <c r="G16" s="14">
        <v>11</v>
      </c>
      <c r="H16" s="22" t="s">
        <v>24</v>
      </c>
      <c r="I16" s="14">
        <v>11</v>
      </c>
      <c r="J16" s="14">
        <v>11</v>
      </c>
      <c r="K16" s="60"/>
      <c r="L16" s="14">
        <f t="shared" si="2"/>
        <v>11</v>
      </c>
      <c r="M16" s="62">
        <f t="shared" si="3"/>
        <v>0</v>
      </c>
      <c r="N16" s="59" t="s">
        <v>38</v>
      </c>
      <c r="O16" s="30" t="s">
        <v>72</v>
      </c>
      <c r="P16" s="30" t="s">
        <v>78</v>
      </c>
    </row>
    <row r="17" spans="1:16" s="1" customFormat="1" ht="40.5">
      <c r="A17" s="11">
        <v>13</v>
      </c>
      <c r="B17" s="17" t="s">
        <v>79</v>
      </c>
      <c r="C17" s="17" t="s">
        <v>80</v>
      </c>
      <c r="D17" s="17" t="s">
        <v>81</v>
      </c>
      <c r="E17" s="18" t="s">
        <v>82</v>
      </c>
      <c r="F17" s="19" t="s">
        <v>83</v>
      </c>
      <c r="G17" s="14">
        <v>11</v>
      </c>
      <c r="H17" s="22" t="s">
        <v>24</v>
      </c>
      <c r="I17" s="14">
        <v>11</v>
      </c>
      <c r="J17" s="14">
        <v>11</v>
      </c>
      <c r="K17" s="60">
        <v>11</v>
      </c>
      <c r="L17" s="14">
        <f t="shared" si="2"/>
        <v>0</v>
      </c>
      <c r="M17" s="62">
        <f t="shared" si="3"/>
        <v>1</v>
      </c>
      <c r="N17" s="59" t="s">
        <v>32</v>
      </c>
      <c r="O17" s="19" t="s">
        <v>84</v>
      </c>
      <c r="P17" s="19" t="s">
        <v>85</v>
      </c>
    </row>
    <row r="18" spans="1:16" s="1" customFormat="1" ht="40.5">
      <c r="A18" s="11">
        <v>14</v>
      </c>
      <c r="B18" s="17" t="s">
        <v>86</v>
      </c>
      <c r="C18" s="17" t="s">
        <v>80</v>
      </c>
      <c r="D18" s="17" t="s">
        <v>87</v>
      </c>
      <c r="E18" s="36" t="s">
        <v>88</v>
      </c>
      <c r="F18" s="18" t="s">
        <v>89</v>
      </c>
      <c r="G18" s="14">
        <v>12</v>
      </c>
      <c r="H18" s="22" t="s">
        <v>24</v>
      </c>
      <c r="I18" s="14">
        <v>12</v>
      </c>
      <c r="J18" s="14">
        <v>12</v>
      </c>
      <c r="K18" s="60">
        <v>12</v>
      </c>
      <c r="L18" s="14">
        <f t="shared" si="2"/>
        <v>0</v>
      </c>
      <c r="M18" s="62">
        <f t="shared" si="3"/>
        <v>1</v>
      </c>
      <c r="N18" s="59" t="s">
        <v>32</v>
      </c>
      <c r="O18" s="19" t="s">
        <v>84</v>
      </c>
      <c r="P18" s="17" t="s">
        <v>90</v>
      </c>
    </row>
    <row r="19" spans="1:16" s="1" customFormat="1" ht="60">
      <c r="A19" s="11">
        <v>15</v>
      </c>
      <c r="B19" s="17" t="s">
        <v>91</v>
      </c>
      <c r="C19" s="17" t="s">
        <v>92</v>
      </c>
      <c r="D19" s="17" t="s">
        <v>93</v>
      </c>
      <c r="E19" s="18" t="s">
        <v>94</v>
      </c>
      <c r="F19" s="19" t="s">
        <v>95</v>
      </c>
      <c r="G19" s="14">
        <v>11</v>
      </c>
      <c r="H19" s="22" t="s">
        <v>24</v>
      </c>
      <c r="I19" s="14">
        <v>11</v>
      </c>
      <c r="J19" s="14">
        <v>11</v>
      </c>
      <c r="K19" s="60">
        <v>5</v>
      </c>
      <c r="L19" s="14">
        <f t="shared" si="2"/>
        <v>6</v>
      </c>
      <c r="M19" s="62">
        <f t="shared" si="3"/>
        <v>0.45454545454545497</v>
      </c>
      <c r="N19" s="59" t="s">
        <v>38</v>
      </c>
      <c r="O19" s="19" t="s">
        <v>96</v>
      </c>
      <c r="P19" s="19" t="s">
        <v>97</v>
      </c>
    </row>
    <row r="20" spans="1:16" s="1" customFormat="1" ht="40.5">
      <c r="A20" s="11">
        <v>16</v>
      </c>
      <c r="B20" s="17" t="s">
        <v>98</v>
      </c>
      <c r="C20" s="17" t="s">
        <v>54</v>
      </c>
      <c r="D20" s="17" t="s">
        <v>99</v>
      </c>
      <c r="E20" s="36" t="s">
        <v>100</v>
      </c>
      <c r="F20" s="18" t="s">
        <v>101</v>
      </c>
      <c r="G20" s="14">
        <v>11</v>
      </c>
      <c r="H20" s="22" t="s">
        <v>24</v>
      </c>
      <c r="I20" s="14">
        <v>11</v>
      </c>
      <c r="J20" s="14">
        <v>11</v>
      </c>
      <c r="K20" s="60">
        <v>11</v>
      </c>
      <c r="L20" s="14">
        <f t="shared" si="2"/>
        <v>0</v>
      </c>
      <c r="M20" s="62">
        <f t="shared" si="3"/>
        <v>1</v>
      </c>
      <c r="N20" s="59" t="s">
        <v>32</v>
      </c>
      <c r="O20" s="19" t="s">
        <v>96</v>
      </c>
      <c r="P20" s="17" t="s">
        <v>102</v>
      </c>
    </row>
    <row r="21" spans="1:16" s="1" customFormat="1" ht="40.5">
      <c r="A21" s="11">
        <v>17</v>
      </c>
      <c r="B21" s="17" t="s">
        <v>103</v>
      </c>
      <c r="C21" s="17" t="s">
        <v>104</v>
      </c>
      <c r="D21" s="17" t="s">
        <v>105</v>
      </c>
      <c r="E21" s="18" t="s">
        <v>106</v>
      </c>
      <c r="F21" s="19" t="s">
        <v>107</v>
      </c>
      <c r="G21" s="14">
        <v>11</v>
      </c>
      <c r="H21" s="22" t="s">
        <v>24</v>
      </c>
      <c r="I21" s="14">
        <v>11</v>
      </c>
      <c r="J21" s="14">
        <v>11</v>
      </c>
      <c r="K21" s="60">
        <v>11</v>
      </c>
      <c r="L21" s="14">
        <f t="shared" si="2"/>
        <v>0</v>
      </c>
      <c r="M21" s="62">
        <f t="shared" si="3"/>
        <v>1</v>
      </c>
      <c r="N21" s="59" t="s">
        <v>32</v>
      </c>
      <c r="O21" s="19" t="s">
        <v>108</v>
      </c>
      <c r="P21" s="19" t="s">
        <v>109</v>
      </c>
    </row>
    <row r="22" spans="1:16" s="1" customFormat="1" ht="40.5">
      <c r="A22" s="11">
        <v>18</v>
      </c>
      <c r="B22" s="17" t="s">
        <v>110</v>
      </c>
      <c r="C22" s="17" t="s">
        <v>104</v>
      </c>
      <c r="D22" s="17" t="s">
        <v>111</v>
      </c>
      <c r="E22" s="18" t="s">
        <v>112</v>
      </c>
      <c r="F22" s="19" t="s">
        <v>113</v>
      </c>
      <c r="G22" s="14">
        <v>11</v>
      </c>
      <c r="H22" s="22" t="s">
        <v>24</v>
      </c>
      <c r="I22" s="14">
        <v>11</v>
      </c>
      <c r="J22" s="14">
        <v>11</v>
      </c>
      <c r="K22" s="60"/>
      <c r="L22" s="14">
        <f t="shared" si="2"/>
        <v>11</v>
      </c>
      <c r="M22" s="62">
        <f t="shared" si="3"/>
        <v>0</v>
      </c>
      <c r="N22" s="59" t="s">
        <v>38</v>
      </c>
      <c r="O22" s="19" t="s">
        <v>108</v>
      </c>
      <c r="P22" s="19" t="s">
        <v>114</v>
      </c>
    </row>
    <row r="23" spans="1:16" s="1" customFormat="1" ht="48">
      <c r="A23" s="11">
        <v>19</v>
      </c>
      <c r="B23" s="17" t="s">
        <v>115</v>
      </c>
      <c r="C23" s="17" t="s">
        <v>116</v>
      </c>
      <c r="D23" s="17" t="s">
        <v>117</v>
      </c>
      <c r="E23" s="18" t="s">
        <v>118</v>
      </c>
      <c r="F23" s="19" t="s">
        <v>119</v>
      </c>
      <c r="G23" s="14">
        <v>11</v>
      </c>
      <c r="H23" s="22" t="s">
        <v>24</v>
      </c>
      <c r="I23" s="14">
        <v>11</v>
      </c>
      <c r="J23" s="14">
        <v>11</v>
      </c>
      <c r="K23" s="60">
        <v>11</v>
      </c>
      <c r="L23" s="14">
        <f t="shared" si="2"/>
        <v>0</v>
      </c>
      <c r="M23" s="62">
        <f t="shared" si="3"/>
        <v>1</v>
      </c>
      <c r="N23" s="59" t="s">
        <v>32</v>
      </c>
      <c r="O23" s="19" t="s">
        <v>120</v>
      </c>
      <c r="P23" s="19" t="s">
        <v>121</v>
      </c>
    </row>
    <row r="24" spans="1:16" s="1" customFormat="1" ht="60">
      <c r="A24" s="11">
        <v>20</v>
      </c>
      <c r="B24" s="17" t="s">
        <v>122</v>
      </c>
      <c r="C24" s="17" t="s">
        <v>123</v>
      </c>
      <c r="D24" s="17" t="s">
        <v>124</v>
      </c>
      <c r="E24" s="18" t="s">
        <v>125</v>
      </c>
      <c r="F24" s="19" t="s">
        <v>126</v>
      </c>
      <c r="G24" s="14">
        <v>11</v>
      </c>
      <c r="H24" s="22" t="s">
        <v>24</v>
      </c>
      <c r="I24" s="14">
        <v>11</v>
      </c>
      <c r="J24" s="14">
        <v>11</v>
      </c>
      <c r="K24" s="60">
        <v>11</v>
      </c>
      <c r="L24" s="14">
        <f t="shared" si="2"/>
        <v>0</v>
      </c>
      <c r="M24" s="62">
        <f t="shared" si="3"/>
        <v>1</v>
      </c>
      <c r="N24" s="59" t="s">
        <v>32</v>
      </c>
      <c r="O24" s="19" t="s">
        <v>127</v>
      </c>
      <c r="P24" s="19" t="s">
        <v>128</v>
      </c>
    </row>
    <row r="25" spans="1:16" s="1" customFormat="1" ht="48">
      <c r="A25" s="11">
        <v>21</v>
      </c>
      <c r="B25" s="17" t="s">
        <v>129</v>
      </c>
      <c r="C25" s="17" t="s">
        <v>130</v>
      </c>
      <c r="D25" s="17" t="s">
        <v>131</v>
      </c>
      <c r="E25" s="18" t="s">
        <v>132</v>
      </c>
      <c r="F25" s="18" t="s">
        <v>133</v>
      </c>
      <c r="G25" s="14">
        <v>11</v>
      </c>
      <c r="H25" s="22" t="s">
        <v>24</v>
      </c>
      <c r="I25" s="14">
        <v>11</v>
      </c>
      <c r="J25" s="14">
        <v>11</v>
      </c>
      <c r="K25" s="60">
        <v>11</v>
      </c>
      <c r="L25" s="14">
        <f t="shared" si="2"/>
        <v>0</v>
      </c>
      <c r="M25" s="62">
        <f t="shared" si="3"/>
        <v>1</v>
      </c>
      <c r="N25" s="59" t="s">
        <v>32</v>
      </c>
      <c r="O25" s="19" t="s">
        <v>134</v>
      </c>
      <c r="P25" s="19" t="s">
        <v>135</v>
      </c>
    </row>
    <row r="26" spans="1:16" s="1" customFormat="1" ht="40.5">
      <c r="A26" s="11">
        <v>22</v>
      </c>
      <c r="B26" s="17" t="s">
        <v>136</v>
      </c>
      <c r="C26" s="17" t="s">
        <v>130</v>
      </c>
      <c r="D26" s="17" t="s">
        <v>137</v>
      </c>
      <c r="E26" s="36" t="s">
        <v>138</v>
      </c>
      <c r="F26" s="18" t="s">
        <v>139</v>
      </c>
      <c r="G26" s="14">
        <v>11</v>
      </c>
      <c r="H26" s="22" t="s">
        <v>24</v>
      </c>
      <c r="I26" s="14">
        <v>11</v>
      </c>
      <c r="J26" s="14">
        <v>11</v>
      </c>
      <c r="K26" s="60">
        <v>11</v>
      </c>
      <c r="L26" s="14">
        <f t="shared" si="2"/>
        <v>0</v>
      </c>
      <c r="M26" s="62">
        <f t="shared" si="3"/>
        <v>1</v>
      </c>
      <c r="N26" s="59" t="s">
        <v>32</v>
      </c>
      <c r="O26" s="19" t="s">
        <v>134</v>
      </c>
      <c r="P26" s="19" t="s">
        <v>140</v>
      </c>
    </row>
    <row r="27" spans="1:16" s="1" customFormat="1" ht="48">
      <c r="A27" s="11">
        <v>23</v>
      </c>
      <c r="B27" s="17" t="s">
        <v>141</v>
      </c>
      <c r="C27" s="17" t="s">
        <v>54</v>
      </c>
      <c r="D27" s="37" t="s">
        <v>142</v>
      </c>
      <c r="E27" s="18" t="s">
        <v>143</v>
      </c>
      <c r="F27" s="19" t="s">
        <v>144</v>
      </c>
      <c r="G27" s="38">
        <v>6.4</v>
      </c>
      <c r="H27" s="22" t="s">
        <v>24</v>
      </c>
      <c r="I27" s="38">
        <v>6.4</v>
      </c>
      <c r="J27" s="38">
        <v>6.4</v>
      </c>
      <c r="K27" s="69">
        <v>6.4</v>
      </c>
      <c r="L27" s="14">
        <f t="shared" si="2"/>
        <v>0</v>
      </c>
      <c r="M27" s="62">
        <f t="shared" si="3"/>
        <v>1</v>
      </c>
      <c r="N27" s="59" t="s">
        <v>32</v>
      </c>
      <c r="O27" s="19" t="s">
        <v>145</v>
      </c>
      <c r="P27" s="37" t="s">
        <v>142</v>
      </c>
    </row>
    <row r="28" spans="1:16" s="9" customFormat="1" ht="30.75" customHeight="1">
      <c r="A28" s="11">
        <v>24</v>
      </c>
      <c r="B28" s="98" t="s">
        <v>146</v>
      </c>
      <c r="C28" s="99"/>
      <c r="D28" s="99"/>
      <c r="E28" s="108"/>
      <c r="F28" s="30"/>
      <c r="G28" s="31">
        <f t="shared" ref="G28:K28" si="6">G29</f>
        <v>190</v>
      </c>
      <c r="H28" s="32" t="s">
        <v>24</v>
      </c>
      <c r="I28" s="31">
        <f>I29</f>
        <v>190</v>
      </c>
      <c r="J28" s="31">
        <f>J29</f>
        <v>190</v>
      </c>
      <c r="K28" s="67">
        <f t="shared" si="6"/>
        <v>135.66</v>
      </c>
      <c r="L28" s="14">
        <f t="shared" si="2"/>
        <v>54.34</v>
      </c>
      <c r="M28" s="62">
        <f t="shared" si="3"/>
        <v>0.71399999999999997</v>
      </c>
      <c r="N28" s="68"/>
      <c r="O28" s="30"/>
      <c r="P28" s="30"/>
    </row>
    <row r="29" spans="1:16" s="1" customFormat="1" ht="48">
      <c r="A29" s="11">
        <v>25</v>
      </c>
      <c r="B29" s="40" t="s">
        <v>147</v>
      </c>
      <c r="C29" s="109" t="s">
        <v>148</v>
      </c>
      <c r="D29" s="109"/>
      <c r="E29" s="41" t="s">
        <v>149</v>
      </c>
      <c r="F29" s="13" t="s">
        <v>150</v>
      </c>
      <c r="G29" s="14">
        <v>190</v>
      </c>
      <c r="H29" s="22" t="s">
        <v>24</v>
      </c>
      <c r="I29" s="14">
        <v>190</v>
      </c>
      <c r="J29" s="14">
        <v>190</v>
      </c>
      <c r="K29" s="60">
        <v>135.66</v>
      </c>
      <c r="L29" s="14">
        <f t="shared" si="2"/>
        <v>54.34</v>
      </c>
      <c r="M29" s="62">
        <f t="shared" si="3"/>
        <v>0.71399999999999997</v>
      </c>
      <c r="N29" s="59" t="s">
        <v>38</v>
      </c>
      <c r="O29" s="19" t="s">
        <v>145</v>
      </c>
      <c r="P29" s="19" t="s">
        <v>151</v>
      </c>
    </row>
    <row r="30" spans="1:16" s="9" customFormat="1" ht="30.75" customHeight="1">
      <c r="A30" s="11">
        <v>26</v>
      </c>
      <c r="B30" s="110" t="s">
        <v>152</v>
      </c>
      <c r="C30" s="111"/>
      <c r="D30" s="111"/>
      <c r="E30" s="112"/>
      <c r="F30" s="42"/>
      <c r="G30" s="43">
        <f>G31+G32</f>
        <v>82.14</v>
      </c>
      <c r="H30" s="22" t="s">
        <v>24</v>
      </c>
      <c r="I30" s="43">
        <f t="shared" ref="I30:L30" si="7">I31+I32</f>
        <v>82.14</v>
      </c>
      <c r="J30" s="43">
        <f t="shared" si="7"/>
        <v>82.14</v>
      </c>
      <c r="K30" s="70">
        <f t="shared" si="7"/>
        <v>70.08</v>
      </c>
      <c r="L30" s="43">
        <f t="shared" si="7"/>
        <v>12.06</v>
      </c>
      <c r="M30" s="62">
        <f t="shared" si="3"/>
        <v>0.85317750182615004</v>
      </c>
      <c r="N30" s="43"/>
      <c r="O30" s="71" t="s">
        <v>153</v>
      </c>
      <c r="P30" s="71" t="s">
        <v>153</v>
      </c>
    </row>
    <row r="31" spans="1:16" s="1" customFormat="1" ht="96">
      <c r="A31" s="11">
        <v>27</v>
      </c>
      <c r="B31" s="44" t="s">
        <v>154</v>
      </c>
      <c r="C31" s="45" t="s">
        <v>155</v>
      </c>
      <c r="D31" s="45" t="s">
        <v>156</v>
      </c>
      <c r="E31" s="46" t="s">
        <v>157</v>
      </c>
      <c r="F31" s="46" t="s">
        <v>158</v>
      </c>
      <c r="G31" s="47">
        <v>62.06</v>
      </c>
      <c r="H31" s="22" t="s">
        <v>24</v>
      </c>
      <c r="I31" s="47">
        <v>62.06</v>
      </c>
      <c r="J31" s="47">
        <v>62.06</v>
      </c>
      <c r="K31" s="72">
        <v>50</v>
      </c>
      <c r="L31" s="14">
        <f t="shared" si="2"/>
        <v>12.06</v>
      </c>
      <c r="M31" s="62">
        <f t="shared" si="3"/>
        <v>0.805671930389945</v>
      </c>
      <c r="N31" s="59" t="s">
        <v>38</v>
      </c>
      <c r="O31" s="45" t="s">
        <v>153</v>
      </c>
      <c r="P31" s="45" t="s">
        <v>153</v>
      </c>
    </row>
    <row r="32" spans="1:16" s="1" customFormat="1" ht="120">
      <c r="A32" s="11">
        <v>28</v>
      </c>
      <c r="B32" s="45" t="s">
        <v>159</v>
      </c>
      <c r="C32" s="45" t="s">
        <v>155</v>
      </c>
      <c r="D32" s="45" t="s">
        <v>156</v>
      </c>
      <c r="E32" s="46" t="s">
        <v>160</v>
      </c>
      <c r="F32" s="46" t="s">
        <v>161</v>
      </c>
      <c r="G32" s="47">
        <v>20.079999999999998</v>
      </c>
      <c r="H32" s="22" t="s">
        <v>24</v>
      </c>
      <c r="I32" s="47">
        <v>20.079999999999998</v>
      </c>
      <c r="J32" s="47">
        <v>20.079999999999998</v>
      </c>
      <c r="K32" s="72">
        <v>20.079999999999998</v>
      </c>
      <c r="L32" s="14">
        <f t="shared" si="2"/>
        <v>0</v>
      </c>
      <c r="M32" s="62">
        <f t="shared" si="3"/>
        <v>1</v>
      </c>
      <c r="N32" s="59" t="s">
        <v>32</v>
      </c>
      <c r="O32" s="45" t="s">
        <v>153</v>
      </c>
      <c r="P32" s="45" t="s">
        <v>153</v>
      </c>
    </row>
    <row r="33" spans="1:23" s="1" customFormat="1" ht="30.75" customHeight="1">
      <c r="A33" s="11">
        <v>30</v>
      </c>
      <c r="B33" s="113" t="s">
        <v>162</v>
      </c>
      <c r="C33" s="114"/>
      <c r="D33" s="114"/>
      <c r="E33" s="115"/>
      <c r="F33" s="13"/>
      <c r="G33" s="38">
        <f t="shared" ref="G33:K33" si="8">G34+G78+G80+G95</f>
        <v>2366.5754000000002</v>
      </c>
      <c r="H33" s="22" t="s">
        <v>24</v>
      </c>
      <c r="I33" s="38">
        <f>I34+I78+I80+I95</f>
        <v>2366.5754000000002</v>
      </c>
      <c r="J33" s="38">
        <f>J34+J78+J80+J95</f>
        <v>2366.5754000000002</v>
      </c>
      <c r="K33" s="69">
        <f t="shared" si="8"/>
        <v>1970.1801</v>
      </c>
      <c r="L33" s="14">
        <f t="shared" si="2"/>
        <v>396.39530000000002</v>
      </c>
      <c r="M33" s="62">
        <f t="shared" si="3"/>
        <v>0.83250256890188201</v>
      </c>
      <c r="N33" s="38"/>
      <c r="O33" s="19"/>
      <c r="P33" s="19"/>
    </row>
    <row r="34" spans="1:23" s="9" customFormat="1" ht="30.75" customHeight="1">
      <c r="A34" s="11">
        <v>31</v>
      </c>
      <c r="B34" s="28" t="s">
        <v>163</v>
      </c>
      <c r="C34" s="29"/>
      <c r="D34" s="29"/>
      <c r="E34" s="39"/>
      <c r="F34" s="15"/>
      <c r="G34" s="31">
        <f t="shared" ref="G34:K34" si="9">G35+G36+G37+G38+G39+G40+G41+G42+G43+G44+G45+G46+G47+G48+G49+G50+G51+G52+G53+G54+G55+G56+G57+G58+G59+G60+G61+G62+G63+G64+G65+G66+G67+G68+G69+G70+G71+G72+G73+G74+G75+G76+G77</f>
        <v>1499.828</v>
      </c>
      <c r="H34" s="32" t="s">
        <v>24</v>
      </c>
      <c r="I34" s="31">
        <f t="shared" si="9"/>
        <v>1499.828</v>
      </c>
      <c r="J34" s="31">
        <f t="shared" si="9"/>
        <v>1499.828</v>
      </c>
      <c r="K34" s="67">
        <f t="shared" si="9"/>
        <v>1237.9801</v>
      </c>
      <c r="L34" s="14">
        <f t="shared" si="2"/>
        <v>261.84789999999998</v>
      </c>
      <c r="M34" s="62">
        <f t="shared" si="3"/>
        <v>0.82541471422056401</v>
      </c>
      <c r="N34" s="68"/>
      <c r="O34" s="30"/>
      <c r="P34" s="30"/>
    </row>
    <row r="35" spans="1:23" s="1" customFormat="1" ht="60">
      <c r="A35" s="11">
        <v>32</v>
      </c>
      <c r="B35" s="48" t="s">
        <v>164</v>
      </c>
      <c r="C35" s="48" t="s">
        <v>80</v>
      </c>
      <c r="D35" s="48" t="s">
        <v>165</v>
      </c>
      <c r="E35" s="18" t="s">
        <v>166</v>
      </c>
      <c r="F35" s="18" t="s">
        <v>167</v>
      </c>
      <c r="G35" s="49">
        <f t="shared" ref="G35:J35" si="10">526.33+170.12</f>
        <v>696.45</v>
      </c>
      <c r="H35" s="22" t="s">
        <v>24</v>
      </c>
      <c r="I35" s="49">
        <f t="shared" si="10"/>
        <v>696.45</v>
      </c>
      <c r="J35" s="49">
        <f t="shared" si="10"/>
        <v>696.45</v>
      </c>
      <c r="K35" s="73">
        <f>447+100</f>
        <v>547</v>
      </c>
      <c r="L35" s="14">
        <f t="shared" si="2"/>
        <v>149.44999999999999</v>
      </c>
      <c r="M35" s="62">
        <f t="shared" si="3"/>
        <v>0.78541173092109995</v>
      </c>
      <c r="N35" s="59" t="s">
        <v>32</v>
      </c>
      <c r="O35" s="33" t="s">
        <v>168</v>
      </c>
      <c r="P35" s="33" t="s">
        <v>169</v>
      </c>
    </row>
    <row r="36" spans="1:23" s="1" customFormat="1" ht="48">
      <c r="A36" s="11">
        <v>33</v>
      </c>
      <c r="B36" s="33" t="s">
        <v>170</v>
      </c>
      <c r="C36" s="17" t="s">
        <v>54</v>
      </c>
      <c r="D36" s="33" t="s">
        <v>171</v>
      </c>
      <c r="E36" s="18" t="s">
        <v>172</v>
      </c>
      <c r="F36" s="19" t="s">
        <v>173</v>
      </c>
      <c r="G36" s="14">
        <v>80.03</v>
      </c>
      <c r="H36" s="22" t="s">
        <v>24</v>
      </c>
      <c r="I36" s="14">
        <v>80.03</v>
      </c>
      <c r="J36" s="14">
        <v>80.03</v>
      </c>
      <c r="K36" s="60">
        <v>80.03</v>
      </c>
      <c r="L36" s="14">
        <f t="shared" si="2"/>
        <v>0</v>
      </c>
      <c r="M36" s="62">
        <f t="shared" si="3"/>
        <v>1</v>
      </c>
      <c r="N36" s="59" t="s">
        <v>32</v>
      </c>
      <c r="O36" s="21" t="s">
        <v>168</v>
      </c>
      <c r="P36" s="21" t="s">
        <v>168</v>
      </c>
    </row>
    <row r="37" spans="1:23" s="1" customFormat="1" ht="48">
      <c r="A37" s="11">
        <v>34</v>
      </c>
      <c r="B37" s="33" t="s">
        <v>170</v>
      </c>
      <c r="C37" s="17" t="s">
        <v>174</v>
      </c>
      <c r="D37" s="37" t="s">
        <v>175</v>
      </c>
      <c r="E37" s="18" t="s">
        <v>176</v>
      </c>
      <c r="F37" s="19" t="s">
        <v>177</v>
      </c>
      <c r="G37" s="14">
        <v>20.11</v>
      </c>
      <c r="H37" s="22" t="s">
        <v>24</v>
      </c>
      <c r="I37" s="14">
        <v>20.11</v>
      </c>
      <c r="J37" s="14">
        <v>20.11</v>
      </c>
      <c r="K37" s="60">
        <v>20.11</v>
      </c>
      <c r="L37" s="14">
        <f t="shared" ref="L37:L68" si="11">J37-K37</f>
        <v>0</v>
      </c>
      <c r="M37" s="62">
        <f t="shared" ref="M37:M68" si="12">K37/J37</f>
        <v>1</v>
      </c>
      <c r="N37" s="59" t="s">
        <v>32</v>
      </c>
      <c r="O37" s="33" t="s">
        <v>168</v>
      </c>
      <c r="P37" s="33" t="s">
        <v>168</v>
      </c>
    </row>
    <row r="38" spans="1:23" s="1" customFormat="1" ht="48">
      <c r="A38" s="11">
        <v>35</v>
      </c>
      <c r="B38" s="33" t="s">
        <v>170</v>
      </c>
      <c r="C38" s="37" t="s">
        <v>68</v>
      </c>
      <c r="D38" s="37" t="s">
        <v>178</v>
      </c>
      <c r="E38" s="18" t="s">
        <v>179</v>
      </c>
      <c r="F38" s="19" t="s">
        <v>180</v>
      </c>
      <c r="G38" s="14">
        <v>22.04</v>
      </c>
      <c r="H38" s="22" t="s">
        <v>24</v>
      </c>
      <c r="I38" s="14">
        <v>22.04</v>
      </c>
      <c r="J38" s="14">
        <v>22.04</v>
      </c>
      <c r="K38" s="60">
        <v>22.04</v>
      </c>
      <c r="L38" s="14">
        <f t="shared" si="11"/>
        <v>0</v>
      </c>
      <c r="M38" s="62">
        <f t="shared" si="12"/>
        <v>1</v>
      </c>
      <c r="N38" s="59" t="s">
        <v>32</v>
      </c>
      <c r="O38" s="33" t="s">
        <v>168</v>
      </c>
      <c r="P38" s="33" t="s">
        <v>168</v>
      </c>
    </row>
    <row r="39" spans="1:23" s="1" customFormat="1" ht="96">
      <c r="A39" s="11">
        <v>36</v>
      </c>
      <c r="B39" s="33" t="s">
        <v>181</v>
      </c>
      <c r="C39" s="17" t="s">
        <v>54</v>
      </c>
      <c r="D39" s="33" t="s">
        <v>182</v>
      </c>
      <c r="E39" s="18" t="s">
        <v>183</v>
      </c>
      <c r="F39" s="19" t="s">
        <v>184</v>
      </c>
      <c r="G39" s="14">
        <v>78</v>
      </c>
      <c r="H39" s="22" t="s">
        <v>24</v>
      </c>
      <c r="I39" s="14">
        <v>78</v>
      </c>
      <c r="J39" s="14">
        <v>78</v>
      </c>
      <c r="K39" s="60">
        <v>75</v>
      </c>
      <c r="L39" s="14">
        <f t="shared" si="11"/>
        <v>3</v>
      </c>
      <c r="M39" s="62">
        <f t="shared" si="12"/>
        <v>0.96153846153846201</v>
      </c>
      <c r="N39" s="59" t="s">
        <v>32</v>
      </c>
      <c r="O39" s="21" t="s">
        <v>168</v>
      </c>
      <c r="P39" s="21" t="s">
        <v>168</v>
      </c>
    </row>
    <row r="40" spans="1:23" s="1" customFormat="1" ht="48">
      <c r="A40" s="11">
        <v>37</v>
      </c>
      <c r="B40" s="33" t="s">
        <v>185</v>
      </c>
      <c r="C40" s="17" t="s">
        <v>54</v>
      </c>
      <c r="D40" s="19" t="s">
        <v>186</v>
      </c>
      <c r="E40" s="18" t="s">
        <v>187</v>
      </c>
      <c r="F40" s="19" t="s">
        <v>188</v>
      </c>
      <c r="G40" s="14">
        <v>50</v>
      </c>
      <c r="H40" s="22" t="s">
        <v>24</v>
      </c>
      <c r="I40" s="14">
        <v>50</v>
      </c>
      <c r="J40" s="14">
        <v>50</v>
      </c>
      <c r="K40" s="60">
        <v>25</v>
      </c>
      <c r="L40" s="14">
        <f t="shared" si="11"/>
        <v>25</v>
      </c>
      <c r="M40" s="62">
        <f t="shared" si="12"/>
        <v>0.5</v>
      </c>
      <c r="N40" s="59" t="s">
        <v>38</v>
      </c>
      <c r="O40" s="19" t="s">
        <v>189</v>
      </c>
      <c r="P40" s="19" t="s">
        <v>190</v>
      </c>
    </row>
    <row r="41" spans="1:23" s="1" customFormat="1" ht="48">
      <c r="A41" s="11">
        <v>38</v>
      </c>
      <c r="B41" s="17" t="s">
        <v>191</v>
      </c>
      <c r="C41" s="17" t="s">
        <v>54</v>
      </c>
      <c r="D41" s="19" t="s">
        <v>192</v>
      </c>
      <c r="E41" s="18" t="s">
        <v>193</v>
      </c>
      <c r="F41" s="19" t="s">
        <v>194</v>
      </c>
      <c r="G41" s="14">
        <v>76</v>
      </c>
      <c r="H41" s="22" t="s">
        <v>24</v>
      </c>
      <c r="I41" s="14">
        <v>76</v>
      </c>
      <c r="J41" s="14">
        <v>76</v>
      </c>
      <c r="K41" s="60">
        <v>40</v>
      </c>
      <c r="L41" s="14">
        <f t="shared" si="11"/>
        <v>36</v>
      </c>
      <c r="M41" s="62">
        <f t="shared" si="12"/>
        <v>0.52631578947368396</v>
      </c>
      <c r="N41" s="59" t="s">
        <v>38</v>
      </c>
      <c r="O41" s="19" t="s">
        <v>189</v>
      </c>
      <c r="P41" s="19" t="s">
        <v>190</v>
      </c>
    </row>
    <row r="42" spans="1:23" s="1" customFormat="1" ht="48">
      <c r="A42" s="11">
        <v>39</v>
      </c>
      <c r="B42" s="33" t="s">
        <v>195</v>
      </c>
      <c r="C42" s="17" t="s">
        <v>54</v>
      </c>
      <c r="D42" s="33" t="s">
        <v>196</v>
      </c>
      <c r="E42" s="18" t="s">
        <v>197</v>
      </c>
      <c r="F42" s="19" t="s">
        <v>198</v>
      </c>
      <c r="G42" s="14">
        <v>11</v>
      </c>
      <c r="H42" s="22" t="s">
        <v>24</v>
      </c>
      <c r="I42" s="14">
        <v>11</v>
      </c>
      <c r="J42" s="14">
        <v>11</v>
      </c>
      <c r="K42" s="60">
        <v>11</v>
      </c>
      <c r="L42" s="14">
        <f t="shared" si="11"/>
        <v>0</v>
      </c>
      <c r="M42" s="62">
        <f t="shared" si="12"/>
        <v>1</v>
      </c>
      <c r="N42" s="59" t="s">
        <v>32</v>
      </c>
      <c r="O42" s="19" t="s">
        <v>58</v>
      </c>
      <c r="P42" s="19" t="s">
        <v>199</v>
      </c>
    </row>
    <row r="43" spans="1:23" s="1" customFormat="1" ht="84">
      <c r="A43" s="11">
        <v>40</v>
      </c>
      <c r="B43" s="17" t="s">
        <v>200</v>
      </c>
      <c r="C43" s="17" t="s">
        <v>61</v>
      </c>
      <c r="D43" s="17" t="s">
        <v>201</v>
      </c>
      <c r="E43" s="18" t="s">
        <v>202</v>
      </c>
      <c r="F43" s="19" t="s">
        <v>203</v>
      </c>
      <c r="G43" s="14">
        <v>11</v>
      </c>
      <c r="H43" s="22" t="s">
        <v>24</v>
      </c>
      <c r="I43" s="14">
        <v>11</v>
      </c>
      <c r="J43" s="14">
        <v>11</v>
      </c>
      <c r="K43" s="60">
        <v>11</v>
      </c>
      <c r="L43" s="14">
        <f t="shared" si="11"/>
        <v>0</v>
      </c>
      <c r="M43" s="62">
        <f t="shared" si="12"/>
        <v>1</v>
      </c>
      <c r="N43" s="59" t="s">
        <v>32</v>
      </c>
      <c r="O43" s="19" t="s">
        <v>65</v>
      </c>
      <c r="P43" s="19" t="s">
        <v>204</v>
      </c>
    </row>
    <row r="44" spans="1:23" s="1" customFormat="1" ht="36">
      <c r="A44" s="11">
        <v>41</v>
      </c>
      <c r="B44" s="50" t="s">
        <v>205</v>
      </c>
      <c r="C44" s="50" t="s">
        <v>61</v>
      </c>
      <c r="D44" s="51" t="s">
        <v>206</v>
      </c>
      <c r="E44" s="52" t="s">
        <v>207</v>
      </c>
      <c r="F44" s="53" t="s">
        <v>208</v>
      </c>
      <c r="G44" s="14">
        <v>11</v>
      </c>
      <c r="H44" s="22" t="s">
        <v>24</v>
      </c>
      <c r="I44" s="14">
        <v>11</v>
      </c>
      <c r="J44" s="14">
        <v>11</v>
      </c>
      <c r="K44" s="60">
        <v>11</v>
      </c>
      <c r="L44" s="14">
        <f t="shared" si="11"/>
        <v>0</v>
      </c>
      <c r="M44" s="62">
        <f t="shared" si="12"/>
        <v>1</v>
      </c>
      <c r="N44" s="59" t="s">
        <v>32</v>
      </c>
      <c r="O44" s="74" t="s">
        <v>65</v>
      </c>
      <c r="P44" s="74" t="s">
        <v>209</v>
      </c>
    </row>
    <row r="45" spans="1:23" s="1" customFormat="1" ht="48">
      <c r="A45" s="11">
        <v>42</v>
      </c>
      <c r="B45" s="17" t="s">
        <v>210</v>
      </c>
      <c r="C45" s="17" t="s">
        <v>54</v>
      </c>
      <c r="D45" s="17" t="s">
        <v>211</v>
      </c>
      <c r="E45" s="52" t="s">
        <v>212</v>
      </c>
      <c r="F45" s="19" t="s">
        <v>213</v>
      </c>
      <c r="G45" s="14">
        <v>11</v>
      </c>
      <c r="H45" s="22" t="s">
        <v>24</v>
      </c>
      <c r="I45" s="14">
        <v>11</v>
      </c>
      <c r="J45" s="14">
        <v>11</v>
      </c>
      <c r="K45" s="60">
        <v>11</v>
      </c>
      <c r="L45" s="14">
        <f t="shared" si="11"/>
        <v>0</v>
      </c>
      <c r="M45" s="62">
        <f t="shared" si="12"/>
        <v>1</v>
      </c>
      <c r="N45" s="59" t="s">
        <v>32</v>
      </c>
      <c r="O45" s="19" t="s">
        <v>58</v>
      </c>
      <c r="P45" s="19" t="s">
        <v>214</v>
      </c>
    </row>
    <row r="46" spans="1:23" s="1" customFormat="1" ht="54">
      <c r="A46" s="11">
        <v>43</v>
      </c>
      <c r="B46" s="17" t="s">
        <v>215</v>
      </c>
      <c r="C46" s="17" t="s">
        <v>54</v>
      </c>
      <c r="D46" s="17" t="s">
        <v>216</v>
      </c>
      <c r="E46" s="18" t="s">
        <v>217</v>
      </c>
      <c r="F46" s="19" t="s">
        <v>218</v>
      </c>
      <c r="G46" s="14">
        <v>11</v>
      </c>
      <c r="H46" s="22" t="s">
        <v>24</v>
      </c>
      <c r="I46" s="14">
        <v>11</v>
      </c>
      <c r="J46" s="14">
        <v>11</v>
      </c>
      <c r="K46" s="60">
        <v>11</v>
      </c>
      <c r="L46" s="14">
        <f t="shared" si="11"/>
        <v>0</v>
      </c>
      <c r="M46" s="62">
        <f t="shared" si="12"/>
        <v>1</v>
      </c>
      <c r="N46" s="59" t="s">
        <v>32</v>
      </c>
      <c r="O46" s="19" t="s">
        <v>58</v>
      </c>
      <c r="P46" s="19" t="s">
        <v>219</v>
      </c>
    </row>
    <row r="47" spans="1:23" s="1" customFormat="1" ht="48">
      <c r="A47" s="11">
        <v>44</v>
      </c>
      <c r="B47" s="17" t="s">
        <v>220</v>
      </c>
      <c r="C47" s="17" t="s">
        <v>54</v>
      </c>
      <c r="D47" s="37" t="s">
        <v>221</v>
      </c>
      <c r="E47" s="18" t="s">
        <v>693</v>
      </c>
      <c r="F47" s="19" t="s">
        <v>222</v>
      </c>
      <c r="G47" s="14">
        <v>13.22</v>
      </c>
      <c r="H47" s="22" t="s">
        <v>24</v>
      </c>
      <c r="I47" s="14">
        <v>13.22</v>
      </c>
      <c r="J47" s="14">
        <v>13.22</v>
      </c>
      <c r="K47" s="60">
        <v>13.22</v>
      </c>
      <c r="L47" s="14">
        <f t="shared" si="11"/>
        <v>0</v>
      </c>
      <c r="M47" s="62">
        <f t="shared" si="12"/>
        <v>1</v>
      </c>
      <c r="N47" s="59" t="s">
        <v>32</v>
      </c>
      <c r="O47" s="19" t="s">
        <v>58</v>
      </c>
      <c r="P47" s="19" t="s">
        <v>223</v>
      </c>
    </row>
    <row r="48" spans="1:23" s="1" customFormat="1" ht="48">
      <c r="A48" s="11">
        <v>45</v>
      </c>
      <c r="B48" s="17" t="s">
        <v>224</v>
      </c>
      <c r="C48" s="17" t="s">
        <v>54</v>
      </c>
      <c r="D48" s="17" t="s">
        <v>225</v>
      </c>
      <c r="E48" s="52" t="s">
        <v>207</v>
      </c>
      <c r="F48" s="19" t="s">
        <v>226</v>
      </c>
      <c r="G48" s="14">
        <v>11</v>
      </c>
      <c r="H48" s="22" t="s">
        <v>24</v>
      </c>
      <c r="I48" s="14">
        <v>11</v>
      </c>
      <c r="J48" s="14">
        <v>11</v>
      </c>
      <c r="K48" s="60">
        <v>11</v>
      </c>
      <c r="L48" s="14">
        <f t="shared" si="11"/>
        <v>0</v>
      </c>
      <c r="M48" s="62">
        <f t="shared" si="12"/>
        <v>1</v>
      </c>
      <c r="N48" s="59" t="s">
        <v>32</v>
      </c>
      <c r="O48" s="19" t="s">
        <v>58</v>
      </c>
      <c r="P48" s="19" t="s">
        <v>227</v>
      </c>
      <c r="W48" s="143"/>
    </row>
    <row r="49" spans="1:16" s="1" customFormat="1" ht="48">
      <c r="A49" s="11">
        <v>46</v>
      </c>
      <c r="B49" s="17" t="s">
        <v>228</v>
      </c>
      <c r="C49" s="17" t="s">
        <v>54</v>
      </c>
      <c r="D49" s="17" t="s">
        <v>229</v>
      </c>
      <c r="E49" s="18" t="s">
        <v>230</v>
      </c>
      <c r="F49" s="19" t="s">
        <v>231</v>
      </c>
      <c r="G49" s="14">
        <v>13.5</v>
      </c>
      <c r="H49" s="22" t="s">
        <v>24</v>
      </c>
      <c r="I49" s="14">
        <v>13.5</v>
      </c>
      <c r="J49" s="14">
        <v>13.5</v>
      </c>
      <c r="K49" s="60">
        <v>13.5</v>
      </c>
      <c r="L49" s="14">
        <f t="shared" si="11"/>
        <v>0</v>
      </c>
      <c r="M49" s="62">
        <f t="shared" si="12"/>
        <v>1</v>
      </c>
      <c r="N49" s="59" t="s">
        <v>32</v>
      </c>
      <c r="O49" s="19" t="s">
        <v>58</v>
      </c>
      <c r="P49" s="19" t="s">
        <v>232</v>
      </c>
    </row>
    <row r="50" spans="1:16" s="1" customFormat="1" ht="54">
      <c r="A50" s="11">
        <v>47</v>
      </c>
      <c r="B50" s="17" t="s">
        <v>233</v>
      </c>
      <c r="C50" s="54" t="s">
        <v>54</v>
      </c>
      <c r="D50" s="17" t="s">
        <v>234</v>
      </c>
      <c r="E50" s="18" t="s">
        <v>235</v>
      </c>
      <c r="F50" s="19" t="s">
        <v>236</v>
      </c>
      <c r="G50" s="14">
        <v>11</v>
      </c>
      <c r="H50" s="22" t="s">
        <v>24</v>
      </c>
      <c r="I50" s="14">
        <v>11</v>
      </c>
      <c r="J50" s="14">
        <v>11</v>
      </c>
      <c r="K50" s="60">
        <v>11</v>
      </c>
      <c r="L50" s="14">
        <f t="shared" si="11"/>
        <v>0</v>
      </c>
      <c r="M50" s="62">
        <f t="shared" si="12"/>
        <v>1</v>
      </c>
      <c r="N50" s="59" t="s">
        <v>32</v>
      </c>
      <c r="O50" s="19" t="s">
        <v>58</v>
      </c>
      <c r="P50" s="21" t="s">
        <v>237</v>
      </c>
    </row>
    <row r="51" spans="1:16" s="1" customFormat="1" ht="48">
      <c r="A51" s="11">
        <v>48</v>
      </c>
      <c r="B51" s="17" t="s">
        <v>238</v>
      </c>
      <c r="C51" s="17" t="s">
        <v>54</v>
      </c>
      <c r="D51" s="17" t="s">
        <v>239</v>
      </c>
      <c r="E51" s="18" t="s">
        <v>240</v>
      </c>
      <c r="F51" s="19" t="s">
        <v>241</v>
      </c>
      <c r="G51" s="14">
        <v>11</v>
      </c>
      <c r="H51" s="22" t="s">
        <v>24</v>
      </c>
      <c r="I51" s="14">
        <v>11</v>
      </c>
      <c r="J51" s="14">
        <v>11</v>
      </c>
      <c r="K51" s="60">
        <v>11</v>
      </c>
      <c r="L51" s="14">
        <f t="shared" si="11"/>
        <v>0</v>
      </c>
      <c r="M51" s="62">
        <f t="shared" si="12"/>
        <v>1</v>
      </c>
      <c r="N51" s="59" t="s">
        <v>32</v>
      </c>
      <c r="O51" s="19" t="s">
        <v>58</v>
      </c>
      <c r="P51" s="19" t="s">
        <v>242</v>
      </c>
    </row>
    <row r="52" spans="1:16" s="1" customFormat="1" ht="48">
      <c r="A52" s="11">
        <v>49</v>
      </c>
      <c r="B52" s="17" t="s">
        <v>243</v>
      </c>
      <c r="C52" s="17" t="s">
        <v>174</v>
      </c>
      <c r="D52" s="17" t="s">
        <v>244</v>
      </c>
      <c r="E52" s="18" t="s">
        <v>245</v>
      </c>
      <c r="F52" s="19" t="s">
        <v>222</v>
      </c>
      <c r="G52" s="14">
        <v>11</v>
      </c>
      <c r="H52" s="22" t="s">
        <v>24</v>
      </c>
      <c r="I52" s="14">
        <v>11</v>
      </c>
      <c r="J52" s="14">
        <v>11</v>
      </c>
      <c r="K52" s="60">
        <v>10.86</v>
      </c>
      <c r="L52" s="14">
        <f t="shared" si="11"/>
        <v>0.14000000000000101</v>
      </c>
      <c r="M52" s="62">
        <f t="shared" si="12"/>
        <v>0.98727272727272697</v>
      </c>
      <c r="N52" s="59" t="s">
        <v>32</v>
      </c>
      <c r="O52" s="19" t="s">
        <v>246</v>
      </c>
      <c r="P52" s="19" t="s">
        <v>247</v>
      </c>
    </row>
    <row r="53" spans="1:16" s="1" customFormat="1" ht="48">
      <c r="A53" s="11">
        <v>50</v>
      </c>
      <c r="B53" s="17" t="s">
        <v>248</v>
      </c>
      <c r="C53" s="17" t="s">
        <v>174</v>
      </c>
      <c r="D53" s="17" t="s">
        <v>249</v>
      </c>
      <c r="E53" s="55" t="s">
        <v>250</v>
      </c>
      <c r="F53" s="19" t="s">
        <v>251</v>
      </c>
      <c r="G53" s="49">
        <v>15</v>
      </c>
      <c r="H53" s="22" t="s">
        <v>24</v>
      </c>
      <c r="I53" s="49">
        <v>15</v>
      </c>
      <c r="J53" s="49">
        <v>15</v>
      </c>
      <c r="K53" s="73">
        <v>14.99</v>
      </c>
      <c r="L53" s="14">
        <f t="shared" si="11"/>
        <v>9.9999999999997903E-3</v>
      </c>
      <c r="M53" s="62">
        <f t="shared" si="12"/>
        <v>0.99933333333333296</v>
      </c>
      <c r="N53" s="59" t="s">
        <v>32</v>
      </c>
      <c r="O53" s="19" t="s">
        <v>246</v>
      </c>
      <c r="P53" s="19" t="s">
        <v>252</v>
      </c>
    </row>
    <row r="54" spans="1:16" s="1" customFormat="1" ht="48">
      <c r="A54" s="11">
        <v>51</v>
      </c>
      <c r="B54" s="17" t="s">
        <v>253</v>
      </c>
      <c r="C54" s="17" t="s">
        <v>174</v>
      </c>
      <c r="D54" s="17" t="s">
        <v>254</v>
      </c>
      <c r="E54" s="18" t="s">
        <v>255</v>
      </c>
      <c r="F54" s="19" t="s">
        <v>256</v>
      </c>
      <c r="G54" s="14">
        <v>11</v>
      </c>
      <c r="H54" s="22" t="s">
        <v>24</v>
      </c>
      <c r="I54" s="14">
        <v>11</v>
      </c>
      <c r="J54" s="14">
        <v>11</v>
      </c>
      <c r="K54" s="60">
        <v>11</v>
      </c>
      <c r="L54" s="14">
        <f t="shared" si="11"/>
        <v>0</v>
      </c>
      <c r="M54" s="62">
        <f t="shared" si="12"/>
        <v>1</v>
      </c>
      <c r="N54" s="59" t="s">
        <v>32</v>
      </c>
      <c r="O54" s="19" t="s">
        <v>246</v>
      </c>
      <c r="P54" s="19" t="s">
        <v>257</v>
      </c>
    </row>
    <row r="55" spans="1:16" s="1" customFormat="1" ht="48">
      <c r="A55" s="11">
        <v>52</v>
      </c>
      <c r="B55" s="17" t="s">
        <v>258</v>
      </c>
      <c r="C55" s="17" t="s">
        <v>92</v>
      </c>
      <c r="D55" s="17" t="s">
        <v>259</v>
      </c>
      <c r="E55" s="18" t="s">
        <v>260</v>
      </c>
      <c r="F55" s="19" t="s">
        <v>261</v>
      </c>
      <c r="G55" s="14">
        <v>10.95</v>
      </c>
      <c r="H55" s="22" t="s">
        <v>24</v>
      </c>
      <c r="I55" s="14">
        <v>10.95</v>
      </c>
      <c r="J55" s="14">
        <v>10.95</v>
      </c>
      <c r="K55" s="60">
        <v>11</v>
      </c>
      <c r="L55" s="14">
        <f t="shared" si="11"/>
        <v>-5.0000000000000697E-2</v>
      </c>
      <c r="M55" s="62">
        <f t="shared" si="12"/>
        <v>1.00456621004566</v>
      </c>
      <c r="N55" s="59" t="s">
        <v>32</v>
      </c>
      <c r="O55" s="19" t="s">
        <v>96</v>
      </c>
      <c r="P55" s="19" t="s">
        <v>96</v>
      </c>
    </row>
    <row r="56" spans="1:16" s="1" customFormat="1" ht="36">
      <c r="A56" s="11">
        <v>53</v>
      </c>
      <c r="B56" s="17" t="s">
        <v>262</v>
      </c>
      <c r="C56" s="17" t="s">
        <v>92</v>
      </c>
      <c r="D56" s="17" t="s">
        <v>263</v>
      </c>
      <c r="E56" s="18" t="s">
        <v>264</v>
      </c>
      <c r="F56" s="19" t="s">
        <v>265</v>
      </c>
      <c r="G56" s="14">
        <v>11</v>
      </c>
      <c r="H56" s="22" t="s">
        <v>24</v>
      </c>
      <c r="I56" s="14">
        <v>11</v>
      </c>
      <c r="J56" s="14">
        <v>11</v>
      </c>
      <c r="K56" s="60">
        <v>10.51</v>
      </c>
      <c r="L56" s="14">
        <f t="shared" si="11"/>
        <v>0.49</v>
      </c>
      <c r="M56" s="62">
        <f t="shared" si="12"/>
        <v>0.955454545454545</v>
      </c>
      <c r="N56" s="59" t="s">
        <v>32</v>
      </c>
      <c r="O56" s="19" t="s">
        <v>96</v>
      </c>
      <c r="P56" s="19" t="s">
        <v>266</v>
      </c>
    </row>
    <row r="57" spans="1:16" s="1" customFormat="1" ht="60">
      <c r="A57" s="11">
        <v>54</v>
      </c>
      <c r="B57" s="17" t="s">
        <v>267</v>
      </c>
      <c r="C57" s="17" t="s">
        <v>92</v>
      </c>
      <c r="D57" s="17" t="s">
        <v>268</v>
      </c>
      <c r="E57" s="18" t="s">
        <v>269</v>
      </c>
      <c r="F57" s="19" t="s">
        <v>270</v>
      </c>
      <c r="G57" s="14">
        <v>20</v>
      </c>
      <c r="H57" s="22" t="s">
        <v>24</v>
      </c>
      <c r="I57" s="14">
        <v>20</v>
      </c>
      <c r="J57" s="14">
        <v>20</v>
      </c>
      <c r="K57" s="60">
        <v>20</v>
      </c>
      <c r="L57" s="14">
        <f t="shared" si="11"/>
        <v>0</v>
      </c>
      <c r="M57" s="62">
        <f t="shared" si="12"/>
        <v>1</v>
      </c>
      <c r="N57" s="59" t="s">
        <v>32</v>
      </c>
      <c r="O57" s="19" t="s">
        <v>96</v>
      </c>
      <c r="P57" s="19" t="s">
        <v>271</v>
      </c>
    </row>
    <row r="58" spans="1:16" s="1" customFormat="1" ht="48">
      <c r="A58" s="11">
        <v>55</v>
      </c>
      <c r="B58" s="17" t="s">
        <v>272</v>
      </c>
      <c r="C58" s="17" t="s">
        <v>92</v>
      </c>
      <c r="D58" s="17" t="s">
        <v>273</v>
      </c>
      <c r="E58" s="18" t="s">
        <v>274</v>
      </c>
      <c r="F58" s="19" t="s">
        <v>275</v>
      </c>
      <c r="G58" s="14">
        <v>11</v>
      </c>
      <c r="H58" s="22" t="s">
        <v>24</v>
      </c>
      <c r="I58" s="14">
        <v>11</v>
      </c>
      <c r="J58" s="14">
        <v>11</v>
      </c>
      <c r="K58" s="60">
        <v>11</v>
      </c>
      <c r="L58" s="14">
        <f t="shared" si="11"/>
        <v>0</v>
      </c>
      <c r="M58" s="62">
        <f t="shared" si="12"/>
        <v>1</v>
      </c>
      <c r="N58" s="59" t="s">
        <v>32</v>
      </c>
      <c r="O58" s="19" t="s">
        <v>96</v>
      </c>
      <c r="P58" s="19" t="s">
        <v>276</v>
      </c>
    </row>
    <row r="59" spans="1:16" s="1" customFormat="1" ht="54">
      <c r="A59" s="11">
        <v>56</v>
      </c>
      <c r="B59" s="48" t="s">
        <v>277</v>
      </c>
      <c r="C59" s="17" t="s">
        <v>92</v>
      </c>
      <c r="D59" s="56" t="s">
        <v>278</v>
      </c>
      <c r="E59" s="57" t="s">
        <v>279</v>
      </c>
      <c r="F59" s="18" t="s">
        <v>280</v>
      </c>
      <c r="G59" s="49">
        <v>50</v>
      </c>
      <c r="H59" s="22" t="s">
        <v>24</v>
      </c>
      <c r="I59" s="49">
        <v>50</v>
      </c>
      <c r="J59" s="49">
        <v>50</v>
      </c>
      <c r="K59" s="73">
        <v>50</v>
      </c>
      <c r="L59" s="14">
        <f t="shared" si="11"/>
        <v>0</v>
      </c>
      <c r="M59" s="62">
        <f t="shared" si="12"/>
        <v>1</v>
      </c>
      <c r="N59" s="59" t="s">
        <v>32</v>
      </c>
      <c r="O59" s="19" t="s">
        <v>96</v>
      </c>
      <c r="P59" s="19" t="s">
        <v>96</v>
      </c>
    </row>
    <row r="60" spans="1:16" s="1" customFormat="1" ht="36">
      <c r="A60" s="11">
        <v>57</v>
      </c>
      <c r="B60" s="17" t="s">
        <v>281</v>
      </c>
      <c r="C60" s="17" t="s">
        <v>92</v>
      </c>
      <c r="D60" s="17" t="s">
        <v>282</v>
      </c>
      <c r="E60" s="18" t="s">
        <v>283</v>
      </c>
      <c r="F60" s="19" t="s">
        <v>284</v>
      </c>
      <c r="G60" s="14">
        <v>7</v>
      </c>
      <c r="H60" s="22" t="s">
        <v>24</v>
      </c>
      <c r="I60" s="14">
        <v>7</v>
      </c>
      <c r="J60" s="14">
        <v>7</v>
      </c>
      <c r="K60" s="60">
        <v>7</v>
      </c>
      <c r="L60" s="14">
        <f t="shared" si="11"/>
        <v>0</v>
      </c>
      <c r="M60" s="62">
        <f t="shared" si="12"/>
        <v>1</v>
      </c>
      <c r="N60" s="59" t="s">
        <v>32</v>
      </c>
      <c r="O60" s="19" t="s">
        <v>96</v>
      </c>
      <c r="P60" s="19" t="s">
        <v>271</v>
      </c>
    </row>
    <row r="61" spans="1:16" s="1" customFormat="1" ht="48">
      <c r="A61" s="11">
        <v>58</v>
      </c>
      <c r="B61" s="58" t="s">
        <v>285</v>
      </c>
      <c r="C61" s="17" t="s">
        <v>286</v>
      </c>
      <c r="D61" s="17" t="s">
        <v>287</v>
      </c>
      <c r="E61" s="18" t="s">
        <v>288</v>
      </c>
      <c r="F61" s="19" t="s">
        <v>289</v>
      </c>
      <c r="G61" s="38">
        <v>10.997</v>
      </c>
      <c r="H61" s="22" t="s">
        <v>24</v>
      </c>
      <c r="I61" s="38">
        <v>10.997</v>
      </c>
      <c r="J61" s="38">
        <v>10.997</v>
      </c>
      <c r="K61" s="69">
        <v>10.9968</v>
      </c>
      <c r="L61" s="14">
        <f t="shared" si="11"/>
        <v>1.9999999999953399E-4</v>
      </c>
      <c r="M61" s="62">
        <f t="shared" si="12"/>
        <v>0.99998181322178803</v>
      </c>
      <c r="N61" s="59" t="s">
        <v>32</v>
      </c>
      <c r="O61" s="19" t="s">
        <v>286</v>
      </c>
      <c r="P61" s="19" t="s">
        <v>290</v>
      </c>
    </row>
    <row r="62" spans="1:16" s="1" customFormat="1" ht="48">
      <c r="A62" s="11">
        <v>59</v>
      </c>
      <c r="B62" s="34" t="s">
        <v>291</v>
      </c>
      <c r="C62" s="17" t="s">
        <v>286</v>
      </c>
      <c r="D62" s="17" t="s">
        <v>292</v>
      </c>
      <c r="E62" s="18" t="s">
        <v>293</v>
      </c>
      <c r="F62" s="19" t="s">
        <v>294</v>
      </c>
      <c r="G62" s="38">
        <v>10.962999999999999</v>
      </c>
      <c r="H62" s="22" t="s">
        <v>24</v>
      </c>
      <c r="I62" s="38">
        <v>10.962999999999999</v>
      </c>
      <c r="J62" s="38">
        <v>10.962999999999999</v>
      </c>
      <c r="K62" s="69">
        <v>10.9633</v>
      </c>
      <c r="L62" s="14">
        <f t="shared" si="11"/>
        <v>-3.0000000000107702E-4</v>
      </c>
      <c r="M62" s="62">
        <f t="shared" si="12"/>
        <v>1.00002736477242</v>
      </c>
      <c r="N62" s="59" t="s">
        <v>32</v>
      </c>
      <c r="O62" s="19" t="s">
        <v>286</v>
      </c>
      <c r="P62" s="19" t="s">
        <v>295</v>
      </c>
    </row>
    <row r="63" spans="1:16" s="1" customFormat="1" ht="40.5">
      <c r="A63" s="11">
        <v>60</v>
      </c>
      <c r="B63" s="17" t="s">
        <v>296</v>
      </c>
      <c r="C63" s="17" t="s">
        <v>123</v>
      </c>
      <c r="D63" s="17" t="s">
        <v>297</v>
      </c>
      <c r="E63" s="18" t="s">
        <v>298</v>
      </c>
      <c r="F63" s="19" t="s">
        <v>299</v>
      </c>
      <c r="G63" s="14">
        <v>11</v>
      </c>
      <c r="H63" s="22" t="s">
        <v>24</v>
      </c>
      <c r="I63" s="14">
        <v>11</v>
      </c>
      <c r="J63" s="14">
        <v>11</v>
      </c>
      <c r="K63" s="60">
        <v>11</v>
      </c>
      <c r="L63" s="14">
        <f t="shared" si="11"/>
        <v>0</v>
      </c>
      <c r="M63" s="62">
        <f t="shared" si="12"/>
        <v>1</v>
      </c>
      <c r="N63" s="59" t="s">
        <v>32</v>
      </c>
      <c r="O63" s="19" t="s">
        <v>127</v>
      </c>
      <c r="P63" s="19" t="s">
        <v>300</v>
      </c>
    </row>
    <row r="64" spans="1:16" s="1" customFormat="1" ht="48">
      <c r="A64" s="11">
        <v>61</v>
      </c>
      <c r="B64" s="19" t="s">
        <v>301</v>
      </c>
      <c r="C64" s="17" t="s">
        <v>123</v>
      </c>
      <c r="D64" s="19" t="s">
        <v>302</v>
      </c>
      <c r="E64" s="18" t="s">
        <v>303</v>
      </c>
      <c r="F64" s="19" t="s">
        <v>304</v>
      </c>
      <c r="G64" s="38">
        <v>11</v>
      </c>
      <c r="H64" s="22" t="s">
        <v>24</v>
      </c>
      <c r="I64" s="38">
        <v>11</v>
      </c>
      <c r="J64" s="38">
        <v>11</v>
      </c>
      <c r="K64" s="69">
        <v>11</v>
      </c>
      <c r="L64" s="14">
        <f t="shared" si="11"/>
        <v>0</v>
      </c>
      <c r="M64" s="62">
        <f t="shared" si="12"/>
        <v>1</v>
      </c>
      <c r="N64" s="59" t="s">
        <v>32</v>
      </c>
      <c r="O64" s="19" t="s">
        <v>305</v>
      </c>
      <c r="P64" s="19" t="s">
        <v>305</v>
      </c>
    </row>
    <row r="65" spans="1:16" s="1" customFormat="1" ht="36">
      <c r="A65" s="11">
        <v>62</v>
      </c>
      <c r="B65" s="17" t="s">
        <v>306</v>
      </c>
      <c r="C65" s="17" t="s">
        <v>130</v>
      </c>
      <c r="D65" s="18" t="s">
        <v>307</v>
      </c>
      <c r="E65" s="18" t="s">
        <v>308</v>
      </c>
      <c r="F65" s="19" t="s">
        <v>309</v>
      </c>
      <c r="G65" s="14">
        <v>15</v>
      </c>
      <c r="H65" s="22" t="s">
        <v>24</v>
      </c>
      <c r="I65" s="14">
        <v>15</v>
      </c>
      <c r="J65" s="14">
        <v>15</v>
      </c>
      <c r="K65" s="60">
        <v>15</v>
      </c>
      <c r="L65" s="14">
        <f t="shared" si="11"/>
        <v>0</v>
      </c>
      <c r="M65" s="62">
        <f t="shared" si="12"/>
        <v>1</v>
      </c>
      <c r="N65" s="59" t="s">
        <v>32</v>
      </c>
      <c r="O65" s="19" t="s">
        <v>134</v>
      </c>
      <c r="P65" s="19" t="s">
        <v>310</v>
      </c>
    </row>
    <row r="66" spans="1:16" s="1" customFormat="1" ht="96">
      <c r="A66" s="11">
        <v>63</v>
      </c>
      <c r="B66" s="17" t="s">
        <v>311</v>
      </c>
      <c r="C66" s="17" t="s">
        <v>130</v>
      </c>
      <c r="D66" s="17" t="s">
        <v>312</v>
      </c>
      <c r="E66" s="18" t="s">
        <v>694</v>
      </c>
      <c r="F66" s="19" t="s">
        <v>313</v>
      </c>
      <c r="G66" s="14">
        <v>14</v>
      </c>
      <c r="H66" s="22" t="s">
        <v>24</v>
      </c>
      <c r="I66" s="14">
        <v>14</v>
      </c>
      <c r="J66" s="14">
        <v>14</v>
      </c>
      <c r="K66" s="60">
        <v>12.2</v>
      </c>
      <c r="L66" s="14">
        <f t="shared" si="11"/>
        <v>1.8</v>
      </c>
      <c r="M66" s="62">
        <f t="shared" si="12"/>
        <v>0.871428571428571</v>
      </c>
      <c r="N66" s="59" t="s">
        <v>32</v>
      </c>
      <c r="O66" s="19" t="s">
        <v>134</v>
      </c>
      <c r="P66" s="19" t="s">
        <v>314</v>
      </c>
    </row>
    <row r="67" spans="1:16" s="1" customFormat="1" ht="60">
      <c r="A67" s="11">
        <v>64</v>
      </c>
      <c r="B67" s="48" t="s">
        <v>315</v>
      </c>
      <c r="C67" s="48" t="s">
        <v>130</v>
      </c>
      <c r="D67" s="75" t="s">
        <v>316</v>
      </c>
      <c r="E67" s="46" t="s">
        <v>317</v>
      </c>
      <c r="F67" s="75" t="s">
        <v>318</v>
      </c>
      <c r="G67" s="47">
        <v>28</v>
      </c>
      <c r="H67" s="22" t="s">
        <v>24</v>
      </c>
      <c r="I67" s="47">
        <v>28</v>
      </c>
      <c r="J67" s="47">
        <v>28</v>
      </c>
      <c r="K67" s="72">
        <v>14</v>
      </c>
      <c r="L67" s="14">
        <f t="shared" si="11"/>
        <v>14</v>
      </c>
      <c r="M67" s="62">
        <f t="shared" si="12"/>
        <v>0.5</v>
      </c>
      <c r="N67" s="59" t="s">
        <v>38</v>
      </c>
      <c r="O67" s="19" t="s">
        <v>134</v>
      </c>
      <c r="P67" s="75" t="s">
        <v>319</v>
      </c>
    </row>
    <row r="68" spans="1:16" s="1" customFormat="1" ht="36">
      <c r="A68" s="11">
        <v>65</v>
      </c>
      <c r="B68" s="17" t="s">
        <v>320</v>
      </c>
      <c r="C68" s="17" t="s">
        <v>104</v>
      </c>
      <c r="D68" s="17" t="s">
        <v>321</v>
      </c>
      <c r="E68" s="18" t="s">
        <v>322</v>
      </c>
      <c r="F68" s="19" t="s">
        <v>323</v>
      </c>
      <c r="G68" s="14">
        <v>11</v>
      </c>
      <c r="H68" s="22" t="s">
        <v>24</v>
      </c>
      <c r="I68" s="14">
        <v>11</v>
      </c>
      <c r="J68" s="14">
        <v>11</v>
      </c>
      <c r="K68" s="60">
        <v>11</v>
      </c>
      <c r="L68" s="14">
        <f t="shared" si="11"/>
        <v>0</v>
      </c>
      <c r="M68" s="62">
        <f t="shared" si="12"/>
        <v>1</v>
      </c>
      <c r="N68" s="59" t="s">
        <v>32</v>
      </c>
      <c r="O68" s="19" t="s">
        <v>108</v>
      </c>
      <c r="P68" s="19" t="s">
        <v>324</v>
      </c>
    </row>
    <row r="69" spans="1:16" s="1" customFormat="1" ht="40.5">
      <c r="A69" s="11">
        <v>66</v>
      </c>
      <c r="B69" s="17" t="s">
        <v>325</v>
      </c>
      <c r="C69" s="17" t="s">
        <v>104</v>
      </c>
      <c r="D69" s="17" t="s">
        <v>326</v>
      </c>
      <c r="E69" s="18" t="s">
        <v>327</v>
      </c>
      <c r="F69" s="19" t="s">
        <v>328</v>
      </c>
      <c r="G69" s="14">
        <v>11</v>
      </c>
      <c r="H69" s="22" t="s">
        <v>24</v>
      </c>
      <c r="I69" s="14">
        <v>11</v>
      </c>
      <c r="J69" s="14">
        <v>11</v>
      </c>
      <c r="K69" s="60"/>
      <c r="L69" s="14">
        <f t="shared" ref="L69:L113" si="13">J69-K69</f>
        <v>11</v>
      </c>
      <c r="M69" s="62">
        <f t="shared" ref="M69:M113" si="14">K69/J69</f>
        <v>0</v>
      </c>
      <c r="N69" s="59" t="s">
        <v>38</v>
      </c>
      <c r="O69" s="19" t="s">
        <v>108</v>
      </c>
      <c r="P69" s="19" t="s">
        <v>329</v>
      </c>
    </row>
    <row r="70" spans="1:16" s="1" customFormat="1" ht="40.5">
      <c r="A70" s="11">
        <v>67</v>
      </c>
      <c r="B70" s="17" t="s">
        <v>330</v>
      </c>
      <c r="C70" s="17" t="s">
        <v>104</v>
      </c>
      <c r="D70" s="17" t="s">
        <v>331</v>
      </c>
      <c r="E70" s="18" t="s">
        <v>332</v>
      </c>
      <c r="F70" s="19" t="s">
        <v>333</v>
      </c>
      <c r="G70" s="14">
        <v>12</v>
      </c>
      <c r="H70" s="22" t="s">
        <v>24</v>
      </c>
      <c r="I70" s="14">
        <v>12</v>
      </c>
      <c r="J70" s="14">
        <v>12</v>
      </c>
      <c r="K70" s="60"/>
      <c r="L70" s="14">
        <f t="shared" si="13"/>
        <v>12</v>
      </c>
      <c r="M70" s="62">
        <f t="shared" si="14"/>
        <v>0</v>
      </c>
      <c r="N70" s="59" t="s">
        <v>38</v>
      </c>
      <c r="O70" s="19" t="s">
        <v>145</v>
      </c>
      <c r="P70" s="19" t="s">
        <v>109</v>
      </c>
    </row>
    <row r="71" spans="1:16" s="1" customFormat="1" ht="36">
      <c r="A71" s="11">
        <v>68</v>
      </c>
      <c r="B71" s="17" t="s">
        <v>334</v>
      </c>
      <c r="C71" s="17" t="s">
        <v>104</v>
      </c>
      <c r="D71" s="17" t="s">
        <v>335</v>
      </c>
      <c r="E71" s="18" t="s">
        <v>336</v>
      </c>
      <c r="F71" s="19" t="s">
        <v>337</v>
      </c>
      <c r="G71" s="14">
        <v>4</v>
      </c>
      <c r="H71" s="22" t="s">
        <v>24</v>
      </c>
      <c r="I71" s="14">
        <v>4</v>
      </c>
      <c r="J71" s="14">
        <v>4</v>
      </c>
      <c r="K71" s="60">
        <v>4</v>
      </c>
      <c r="L71" s="14">
        <f t="shared" si="13"/>
        <v>0</v>
      </c>
      <c r="M71" s="62">
        <f t="shared" si="14"/>
        <v>1</v>
      </c>
      <c r="N71" s="59" t="s">
        <v>32</v>
      </c>
      <c r="O71" s="19" t="s">
        <v>108</v>
      </c>
      <c r="P71" s="19" t="s">
        <v>324</v>
      </c>
    </row>
    <row r="72" spans="1:16" s="1" customFormat="1" ht="40.5">
      <c r="A72" s="11">
        <v>69</v>
      </c>
      <c r="B72" s="48" t="s">
        <v>338</v>
      </c>
      <c r="C72" s="48" t="s">
        <v>80</v>
      </c>
      <c r="D72" s="48" t="s">
        <v>339</v>
      </c>
      <c r="E72" s="18" t="s">
        <v>340</v>
      </c>
      <c r="F72" s="18" t="s">
        <v>341</v>
      </c>
      <c r="G72" s="49">
        <v>29</v>
      </c>
      <c r="H72" s="22" t="s">
        <v>24</v>
      </c>
      <c r="I72" s="49">
        <v>29</v>
      </c>
      <c r="J72" s="49">
        <v>29</v>
      </c>
      <c r="K72" s="73">
        <v>20</v>
      </c>
      <c r="L72" s="14">
        <f t="shared" si="13"/>
        <v>9</v>
      </c>
      <c r="M72" s="62">
        <f t="shared" si="14"/>
        <v>0.68965517241379304</v>
      </c>
      <c r="N72" s="59" t="s">
        <v>342</v>
      </c>
      <c r="O72" s="21" t="s">
        <v>168</v>
      </c>
      <c r="P72" s="21" t="s">
        <v>343</v>
      </c>
    </row>
    <row r="73" spans="1:16" s="1" customFormat="1" ht="40.5">
      <c r="A73" s="11">
        <v>70</v>
      </c>
      <c r="B73" s="48" t="s">
        <v>344</v>
      </c>
      <c r="C73" s="48" t="s">
        <v>345</v>
      </c>
      <c r="D73" s="75" t="s">
        <v>346</v>
      </c>
      <c r="E73" s="46" t="s">
        <v>347</v>
      </c>
      <c r="F73" s="75" t="s">
        <v>348</v>
      </c>
      <c r="G73" s="14">
        <v>5</v>
      </c>
      <c r="H73" s="22" t="s">
        <v>24</v>
      </c>
      <c r="I73" s="14">
        <v>5</v>
      </c>
      <c r="J73" s="14">
        <v>5</v>
      </c>
      <c r="K73" s="60">
        <v>5</v>
      </c>
      <c r="L73" s="14">
        <f t="shared" si="13"/>
        <v>0</v>
      </c>
      <c r="M73" s="62">
        <f t="shared" si="14"/>
        <v>1</v>
      </c>
      <c r="N73" s="59" t="s">
        <v>32</v>
      </c>
      <c r="O73" s="19" t="s">
        <v>84</v>
      </c>
      <c r="P73" s="75" t="s">
        <v>349</v>
      </c>
    </row>
    <row r="74" spans="1:16" s="1" customFormat="1" ht="48">
      <c r="A74" s="11">
        <v>71</v>
      </c>
      <c r="B74" s="17" t="s">
        <v>350</v>
      </c>
      <c r="C74" s="54" t="s">
        <v>345</v>
      </c>
      <c r="D74" s="54" t="s">
        <v>351</v>
      </c>
      <c r="E74" s="18" t="s">
        <v>352</v>
      </c>
      <c r="F74" s="18" t="s">
        <v>353</v>
      </c>
      <c r="G74" s="14">
        <v>11</v>
      </c>
      <c r="H74" s="22" t="s">
        <v>24</v>
      </c>
      <c r="I74" s="14">
        <v>11</v>
      </c>
      <c r="J74" s="14">
        <v>11</v>
      </c>
      <c r="K74" s="60">
        <v>11</v>
      </c>
      <c r="L74" s="14">
        <f t="shared" si="13"/>
        <v>0</v>
      </c>
      <c r="M74" s="62">
        <f t="shared" si="14"/>
        <v>1</v>
      </c>
      <c r="N74" s="59" t="s">
        <v>32</v>
      </c>
      <c r="O74" s="19" t="s">
        <v>84</v>
      </c>
      <c r="P74" s="19" t="s">
        <v>354</v>
      </c>
    </row>
    <row r="75" spans="1:16" s="1" customFormat="1" ht="48">
      <c r="A75" s="11">
        <v>72</v>
      </c>
      <c r="B75" s="17" t="s">
        <v>355</v>
      </c>
      <c r="C75" s="17" t="s">
        <v>80</v>
      </c>
      <c r="D75" s="17" t="s">
        <v>356</v>
      </c>
      <c r="E75" s="18" t="s">
        <v>357</v>
      </c>
      <c r="F75" s="18" t="s">
        <v>358</v>
      </c>
      <c r="G75" s="14">
        <v>9.5879999999999992</v>
      </c>
      <c r="H75" s="22" t="s">
        <v>24</v>
      </c>
      <c r="I75" s="14">
        <v>9.5879999999999992</v>
      </c>
      <c r="J75" s="14">
        <v>9.5879999999999992</v>
      </c>
      <c r="K75" s="60">
        <v>9.58</v>
      </c>
      <c r="L75" s="14">
        <f t="shared" si="13"/>
        <v>7.9999999999991207E-3</v>
      </c>
      <c r="M75" s="62">
        <f t="shared" si="14"/>
        <v>0.99916562369628703</v>
      </c>
      <c r="N75" s="59" t="s">
        <v>32</v>
      </c>
      <c r="O75" s="19" t="s">
        <v>84</v>
      </c>
      <c r="P75" s="19" t="s">
        <v>359</v>
      </c>
    </row>
    <row r="76" spans="1:16" s="1" customFormat="1" ht="60">
      <c r="A76" s="11">
        <v>73</v>
      </c>
      <c r="B76" s="17" t="s">
        <v>360</v>
      </c>
      <c r="C76" s="17" t="s">
        <v>80</v>
      </c>
      <c r="D76" s="17" t="s">
        <v>361</v>
      </c>
      <c r="E76" s="18" t="s">
        <v>362</v>
      </c>
      <c r="F76" s="18" t="s">
        <v>363</v>
      </c>
      <c r="G76" s="14">
        <v>11</v>
      </c>
      <c r="H76" s="22" t="s">
        <v>24</v>
      </c>
      <c r="I76" s="14">
        <v>11</v>
      </c>
      <c r="J76" s="14">
        <v>11</v>
      </c>
      <c r="K76" s="60">
        <v>11</v>
      </c>
      <c r="L76" s="14">
        <f t="shared" si="13"/>
        <v>0</v>
      </c>
      <c r="M76" s="62">
        <f t="shared" si="14"/>
        <v>1</v>
      </c>
      <c r="N76" s="59" t="s">
        <v>32</v>
      </c>
      <c r="O76" s="19" t="s">
        <v>84</v>
      </c>
      <c r="P76" s="19" t="s">
        <v>364</v>
      </c>
    </row>
    <row r="77" spans="1:16" s="1" customFormat="1" ht="60">
      <c r="A77" s="11">
        <v>74</v>
      </c>
      <c r="B77" s="34" t="s">
        <v>365</v>
      </c>
      <c r="C77" s="17" t="s">
        <v>366</v>
      </c>
      <c r="D77" s="17" t="s">
        <v>367</v>
      </c>
      <c r="E77" s="18" t="s">
        <v>368</v>
      </c>
      <c r="F77" s="19" t="s">
        <v>369</v>
      </c>
      <c r="G77" s="14">
        <v>10.98</v>
      </c>
      <c r="H77" s="22" t="s">
        <v>24</v>
      </c>
      <c r="I77" s="14">
        <v>10.98</v>
      </c>
      <c r="J77" s="14">
        <v>10.98</v>
      </c>
      <c r="K77" s="60">
        <v>10.98</v>
      </c>
      <c r="L77" s="14">
        <f t="shared" si="13"/>
        <v>0</v>
      </c>
      <c r="M77" s="62">
        <f t="shared" si="14"/>
        <v>1</v>
      </c>
      <c r="N77" s="59" t="s">
        <v>32</v>
      </c>
      <c r="O77" s="19" t="s">
        <v>366</v>
      </c>
      <c r="P77" s="19" t="s">
        <v>370</v>
      </c>
    </row>
    <row r="78" spans="1:16" s="9" customFormat="1" ht="30.75" customHeight="1">
      <c r="A78" s="11">
        <v>75</v>
      </c>
      <c r="B78" s="98" t="s">
        <v>371</v>
      </c>
      <c r="C78" s="99"/>
      <c r="D78" s="99"/>
      <c r="E78" s="100"/>
      <c r="F78" s="15"/>
      <c r="G78" s="31">
        <v>360</v>
      </c>
      <c r="H78" s="32" t="s">
        <v>24</v>
      </c>
      <c r="I78" s="31">
        <v>360</v>
      </c>
      <c r="J78" s="31">
        <v>360</v>
      </c>
      <c r="K78" s="67">
        <f>K79</f>
        <v>350</v>
      </c>
      <c r="L78" s="14">
        <f t="shared" si="13"/>
        <v>10</v>
      </c>
      <c r="M78" s="62">
        <f t="shared" si="14"/>
        <v>0.97222222222222199</v>
      </c>
      <c r="N78" s="59"/>
      <c r="O78" s="15"/>
      <c r="P78" s="15"/>
    </row>
    <row r="79" spans="1:16" s="1" customFormat="1" ht="54">
      <c r="A79" s="11">
        <v>76</v>
      </c>
      <c r="B79" s="17" t="s">
        <v>372</v>
      </c>
      <c r="C79" s="17" t="s">
        <v>54</v>
      </c>
      <c r="D79" s="20" t="s">
        <v>99</v>
      </c>
      <c r="E79" s="76" t="s">
        <v>373</v>
      </c>
      <c r="F79" s="13" t="s">
        <v>374</v>
      </c>
      <c r="G79" s="38">
        <v>360</v>
      </c>
      <c r="H79" s="22" t="s">
        <v>24</v>
      </c>
      <c r="I79" s="38">
        <v>360</v>
      </c>
      <c r="J79" s="38">
        <v>360</v>
      </c>
      <c r="K79" s="69">
        <v>350</v>
      </c>
      <c r="L79" s="14">
        <f t="shared" si="13"/>
        <v>10</v>
      </c>
      <c r="M79" s="62">
        <f t="shared" si="14"/>
        <v>0.97222222222222199</v>
      </c>
      <c r="N79" s="59" t="s">
        <v>32</v>
      </c>
      <c r="O79" s="13" t="s">
        <v>44</v>
      </c>
      <c r="P79" s="13" t="s">
        <v>44</v>
      </c>
    </row>
    <row r="80" spans="1:16" s="9" customFormat="1" ht="30.75" customHeight="1">
      <c r="A80" s="11">
        <v>77</v>
      </c>
      <c r="B80" s="98" t="s">
        <v>375</v>
      </c>
      <c r="C80" s="99"/>
      <c r="D80" s="99"/>
      <c r="E80" s="100"/>
      <c r="F80" s="15"/>
      <c r="G80" s="31">
        <f t="shared" ref="G80:K80" si="15">G81+G82+G83+G84+G85+G86+G87+G88+G89+G90+G91+G92+G93+G94</f>
        <v>300.85000000000002</v>
      </c>
      <c r="H80" s="32" t="s">
        <v>24</v>
      </c>
      <c r="I80" s="31">
        <f>I81+I82+I83+I84+I85+I86+I87+I88+I89+I90+I91+I92+I93+I94</f>
        <v>300.85000000000002</v>
      </c>
      <c r="J80" s="31">
        <f>J81+J82+J83+J84+J85+J86+J87+J88+J89+J90+J91+J92+J93+J94</f>
        <v>300.85000000000002</v>
      </c>
      <c r="K80" s="67">
        <f t="shared" si="15"/>
        <v>200.45</v>
      </c>
      <c r="L80" s="14">
        <f t="shared" si="13"/>
        <v>100.4</v>
      </c>
      <c r="M80" s="62">
        <f t="shared" si="14"/>
        <v>0.66627887651653595</v>
      </c>
      <c r="N80" s="59"/>
      <c r="O80" s="15"/>
      <c r="P80" s="15"/>
    </row>
    <row r="81" spans="1:16" s="1" customFormat="1" ht="72">
      <c r="A81" s="11">
        <v>78</v>
      </c>
      <c r="B81" s="17" t="s">
        <v>376</v>
      </c>
      <c r="C81" s="17" t="s">
        <v>54</v>
      </c>
      <c r="D81" s="17" t="s">
        <v>377</v>
      </c>
      <c r="E81" s="18" t="s">
        <v>378</v>
      </c>
      <c r="F81" s="19" t="s">
        <v>379</v>
      </c>
      <c r="G81" s="69">
        <v>12.85</v>
      </c>
      <c r="H81" s="22" t="s">
        <v>24</v>
      </c>
      <c r="I81" s="69">
        <v>12.85</v>
      </c>
      <c r="J81" s="69">
        <v>12.85</v>
      </c>
      <c r="K81" s="69">
        <v>12.85</v>
      </c>
      <c r="L81" s="14">
        <f t="shared" si="13"/>
        <v>0</v>
      </c>
      <c r="M81" s="62">
        <f t="shared" si="14"/>
        <v>1</v>
      </c>
      <c r="N81" s="59" t="s">
        <v>32</v>
      </c>
      <c r="O81" s="19" t="s">
        <v>58</v>
      </c>
      <c r="P81" s="19" t="s">
        <v>380</v>
      </c>
    </row>
    <row r="82" spans="1:16" s="1" customFormat="1" ht="48">
      <c r="A82" s="11">
        <v>79</v>
      </c>
      <c r="B82" s="17" t="s">
        <v>381</v>
      </c>
      <c r="C82" s="17" t="s">
        <v>92</v>
      </c>
      <c r="D82" s="37" t="s">
        <v>382</v>
      </c>
      <c r="E82" s="18" t="s">
        <v>383</v>
      </c>
      <c r="F82" s="19" t="s">
        <v>384</v>
      </c>
      <c r="G82" s="38">
        <v>11</v>
      </c>
      <c r="H82" s="22" t="s">
        <v>24</v>
      </c>
      <c r="I82" s="38">
        <v>11</v>
      </c>
      <c r="J82" s="38">
        <v>11</v>
      </c>
      <c r="K82" s="69">
        <v>11</v>
      </c>
      <c r="L82" s="14">
        <f t="shared" si="13"/>
        <v>0</v>
      </c>
      <c r="M82" s="62">
        <f t="shared" si="14"/>
        <v>1</v>
      </c>
      <c r="N82" s="59" t="s">
        <v>32</v>
      </c>
      <c r="O82" s="19" t="s">
        <v>96</v>
      </c>
      <c r="P82" s="19" t="s">
        <v>385</v>
      </c>
    </row>
    <row r="83" spans="1:16" s="1" customFormat="1" ht="36">
      <c r="A83" s="11">
        <v>80</v>
      </c>
      <c r="B83" s="37" t="s">
        <v>386</v>
      </c>
      <c r="C83" s="37" t="s">
        <v>68</v>
      </c>
      <c r="D83" s="37" t="s">
        <v>387</v>
      </c>
      <c r="E83" s="76" t="s">
        <v>388</v>
      </c>
      <c r="F83" s="19" t="s">
        <v>389</v>
      </c>
      <c r="G83" s="38">
        <v>20.71</v>
      </c>
      <c r="H83" s="22" t="s">
        <v>24</v>
      </c>
      <c r="I83" s="38">
        <v>20.71</v>
      </c>
      <c r="J83" s="38">
        <v>20.71</v>
      </c>
      <c r="K83" s="69">
        <v>10</v>
      </c>
      <c r="L83" s="14">
        <f t="shared" si="13"/>
        <v>10.71</v>
      </c>
      <c r="M83" s="62">
        <f t="shared" si="14"/>
        <v>0.48285852245292099</v>
      </c>
      <c r="N83" s="59" t="s">
        <v>38</v>
      </c>
      <c r="O83" s="37" t="s">
        <v>390</v>
      </c>
      <c r="P83" s="37" t="s">
        <v>391</v>
      </c>
    </row>
    <row r="84" spans="1:16" s="1" customFormat="1" ht="36">
      <c r="A84" s="11">
        <v>81</v>
      </c>
      <c r="B84" s="37" t="s">
        <v>392</v>
      </c>
      <c r="C84" s="37" t="s">
        <v>54</v>
      </c>
      <c r="D84" s="37" t="s">
        <v>393</v>
      </c>
      <c r="E84" s="76" t="s">
        <v>394</v>
      </c>
      <c r="F84" s="19" t="s">
        <v>395</v>
      </c>
      <c r="G84" s="38">
        <v>16.73</v>
      </c>
      <c r="H84" s="22" t="s">
        <v>24</v>
      </c>
      <c r="I84" s="38">
        <v>16.73</v>
      </c>
      <c r="J84" s="38">
        <v>16.73</v>
      </c>
      <c r="K84" s="69">
        <v>13</v>
      </c>
      <c r="L84" s="14">
        <f t="shared" si="13"/>
        <v>3.73</v>
      </c>
      <c r="M84" s="62">
        <f t="shared" si="14"/>
        <v>0.77704722056186504</v>
      </c>
      <c r="N84" s="59" t="s">
        <v>38</v>
      </c>
      <c r="O84" s="37" t="s">
        <v>390</v>
      </c>
      <c r="P84" s="37" t="s">
        <v>391</v>
      </c>
    </row>
    <row r="85" spans="1:16" s="1" customFormat="1" ht="48">
      <c r="A85" s="11">
        <v>82</v>
      </c>
      <c r="B85" s="37" t="s">
        <v>392</v>
      </c>
      <c r="C85" s="37" t="s">
        <v>54</v>
      </c>
      <c r="D85" s="37" t="s">
        <v>396</v>
      </c>
      <c r="E85" s="76" t="s">
        <v>397</v>
      </c>
      <c r="F85" s="19" t="s">
        <v>398</v>
      </c>
      <c r="G85" s="38">
        <v>21.7</v>
      </c>
      <c r="H85" s="22" t="s">
        <v>24</v>
      </c>
      <c r="I85" s="38">
        <v>21.7</v>
      </c>
      <c r="J85" s="38">
        <v>21.7</v>
      </c>
      <c r="K85" s="69">
        <v>10.5</v>
      </c>
      <c r="L85" s="14">
        <f t="shared" si="13"/>
        <v>11.2</v>
      </c>
      <c r="M85" s="62">
        <f t="shared" si="14"/>
        <v>0.483870967741935</v>
      </c>
      <c r="N85" s="59" t="s">
        <v>38</v>
      </c>
      <c r="O85" s="37" t="s">
        <v>390</v>
      </c>
      <c r="P85" s="37" t="s">
        <v>391</v>
      </c>
    </row>
    <row r="86" spans="1:16" s="1" customFormat="1" ht="48">
      <c r="A86" s="11">
        <v>83</v>
      </c>
      <c r="B86" s="37" t="s">
        <v>399</v>
      </c>
      <c r="C86" s="37" t="s">
        <v>54</v>
      </c>
      <c r="D86" s="37" t="s">
        <v>400</v>
      </c>
      <c r="E86" s="76" t="s">
        <v>401</v>
      </c>
      <c r="F86" s="19" t="s">
        <v>402</v>
      </c>
      <c r="G86" s="38">
        <v>29.5</v>
      </c>
      <c r="H86" s="22" t="s">
        <v>24</v>
      </c>
      <c r="I86" s="38">
        <v>29.5</v>
      </c>
      <c r="J86" s="38">
        <v>29.5</v>
      </c>
      <c r="K86" s="69">
        <v>15</v>
      </c>
      <c r="L86" s="14">
        <f t="shared" si="13"/>
        <v>14.5</v>
      </c>
      <c r="M86" s="62">
        <f t="shared" si="14"/>
        <v>0.50847457627118597</v>
      </c>
      <c r="N86" s="59" t="s">
        <v>38</v>
      </c>
      <c r="O86" s="37" t="s">
        <v>390</v>
      </c>
      <c r="P86" s="37" t="s">
        <v>391</v>
      </c>
    </row>
    <row r="87" spans="1:16" s="1" customFormat="1" ht="48">
      <c r="A87" s="11">
        <v>84</v>
      </c>
      <c r="B87" s="37" t="s">
        <v>403</v>
      </c>
      <c r="C87" s="17" t="s">
        <v>92</v>
      </c>
      <c r="D87" s="37" t="s">
        <v>404</v>
      </c>
      <c r="E87" s="76" t="s">
        <v>405</v>
      </c>
      <c r="F87" s="19" t="s">
        <v>406</v>
      </c>
      <c r="G87" s="38">
        <v>28.12</v>
      </c>
      <c r="H87" s="22" t="s">
        <v>24</v>
      </c>
      <c r="I87" s="38">
        <v>28.12</v>
      </c>
      <c r="J87" s="38">
        <v>28.12</v>
      </c>
      <c r="K87" s="69">
        <v>15</v>
      </c>
      <c r="L87" s="14">
        <f t="shared" si="13"/>
        <v>13.12</v>
      </c>
      <c r="M87" s="62">
        <f t="shared" si="14"/>
        <v>0.53342816500711199</v>
      </c>
      <c r="N87" s="59" t="s">
        <v>38</v>
      </c>
      <c r="O87" s="37" t="s">
        <v>390</v>
      </c>
      <c r="P87" s="37" t="s">
        <v>391</v>
      </c>
    </row>
    <row r="88" spans="1:16" s="1" customFormat="1" ht="36">
      <c r="A88" s="11">
        <v>85</v>
      </c>
      <c r="B88" s="37" t="s">
        <v>407</v>
      </c>
      <c r="C88" s="17" t="s">
        <v>92</v>
      </c>
      <c r="D88" s="37" t="s">
        <v>408</v>
      </c>
      <c r="E88" s="76" t="s">
        <v>409</v>
      </c>
      <c r="F88" s="19" t="s">
        <v>410</v>
      </c>
      <c r="G88" s="38">
        <v>10</v>
      </c>
      <c r="H88" s="22" t="s">
        <v>24</v>
      </c>
      <c r="I88" s="38">
        <v>10</v>
      </c>
      <c r="J88" s="38">
        <v>10</v>
      </c>
      <c r="K88" s="69"/>
      <c r="L88" s="14">
        <f t="shared" si="13"/>
        <v>10</v>
      </c>
      <c r="M88" s="62">
        <f t="shared" si="14"/>
        <v>0</v>
      </c>
      <c r="N88" s="59" t="s">
        <v>38</v>
      </c>
      <c r="O88" s="37" t="s">
        <v>390</v>
      </c>
      <c r="P88" s="37" t="s">
        <v>391</v>
      </c>
    </row>
    <row r="89" spans="1:16" s="1" customFormat="1" ht="48">
      <c r="A89" s="11">
        <v>86</v>
      </c>
      <c r="B89" s="37" t="s">
        <v>411</v>
      </c>
      <c r="C89" s="37" t="s">
        <v>80</v>
      </c>
      <c r="D89" s="37" t="s">
        <v>412</v>
      </c>
      <c r="E89" s="76" t="s">
        <v>413</v>
      </c>
      <c r="F89" s="19" t="s">
        <v>414</v>
      </c>
      <c r="G89" s="38">
        <v>8.1</v>
      </c>
      <c r="H89" s="22" t="s">
        <v>24</v>
      </c>
      <c r="I89" s="38">
        <v>8.1</v>
      </c>
      <c r="J89" s="38">
        <v>8.1</v>
      </c>
      <c r="K89" s="69"/>
      <c r="L89" s="14">
        <f t="shared" si="13"/>
        <v>8.1</v>
      </c>
      <c r="M89" s="62">
        <f t="shared" si="14"/>
        <v>0</v>
      </c>
      <c r="N89" s="59" t="s">
        <v>38</v>
      </c>
      <c r="O89" s="37" t="s">
        <v>390</v>
      </c>
      <c r="P89" s="37" t="s">
        <v>391</v>
      </c>
    </row>
    <row r="90" spans="1:16" s="1" customFormat="1" ht="36">
      <c r="A90" s="11">
        <v>87</v>
      </c>
      <c r="B90" s="37" t="s">
        <v>415</v>
      </c>
      <c r="C90" s="37" t="s">
        <v>80</v>
      </c>
      <c r="D90" s="37" t="s">
        <v>416</v>
      </c>
      <c r="E90" s="76" t="s">
        <v>417</v>
      </c>
      <c r="F90" s="19" t="s">
        <v>418</v>
      </c>
      <c r="G90" s="38">
        <v>6.05</v>
      </c>
      <c r="H90" s="22" t="s">
        <v>24</v>
      </c>
      <c r="I90" s="38">
        <v>6.05</v>
      </c>
      <c r="J90" s="38">
        <v>6.05</v>
      </c>
      <c r="K90" s="69"/>
      <c r="L90" s="14">
        <f t="shared" si="13"/>
        <v>6.05</v>
      </c>
      <c r="M90" s="62">
        <f t="shared" si="14"/>
        <v>0</v>
      </c>
      <c r="N90" s="59" t="s">
        <v>38</v>
      </c>
      <c r="O90" s="37" t="s">
        <v>390</v>
      </c>
      <c r="P90" s="37" t="s">
        <v>391</v>
      </c>
    </row>
    <row r="91" spans="1:16" s="1" customFormat="1" ht="36">
      <c r="A91" s="11">
        <v>88</v>
      </c>
      <c r="B91" s="37" t="s">
        <v>419</v>
      </c>
      <c r="C91" s="37" t="s">
        <v>80</v>
      </c>
      <c r="D91" s="37" t="s">
        <v>420</v>
      </c>
      <c r="E91" s="76" t="s">
        <v>421</v>
      </c>
      <c r="F91" s="19" t="s">
        <v>422</v>
      </c>
      <c r="G91" s="38">
        <v>11.17</v>
      </c>
      <c r="H91" s="22" t="s">
        <v>24</v>
      </c>
      <c r="I91" s="38">
        <v>11.17</v>
      </c>
      <c r="J91" s="38">
        <v>11.17</v>
      </c>
      <c r="K91" s="69"/>
      <c r="L91" s="14">
        <f t="shared" si="13"/>
        <v>11.17</v>
      </c>
      <c r="M91" s="62">
        <f t="shared" si="14"/>
        <v>0</v>
      </c>
      <c r="N91" s="59" t="s">
        <v>38</v>
      </c>
      <c r="O91" s="37" t="s">
        <v>390</v>
      </c>
      <c r="P91" s="37" t="s">
        <v>391</v>
      </c>
    </row>
    <row r="92" spans="1:16" s="1" customFormat="1" ht="45">
      <c r="A92" s="11">
        <v>89</v>
      </c>
      <c r="B92" s="37" t="s">
        <v>423</v>
      </c>
      <c r="C92" s="37" t="s">
        <v>54</v>
      </c>
      <c r="D92" s="37" t="s">
        <v>424</v>
      </c>
      <c r="E92" s="76" t="s">
        <v>425</v>
      </c>
      <c r="F92" s="19" t="s">
        <v>426</v>
      </c>
      <c r="G92" s="38">
        <v>11.82</v>
      </c>
      <c r="H92" s="22" t="s">
        <v>24</v>
      </c>
      <c r="I92" s="38">
        <v>11.82</v>
      </c>
      <c r="J92" s="38">
        <v>11.82</v>
      </c>
      <c r="K92" s="69"/>
      <c r="L92" s="14">
        <f t="shared" si="13"/>
        <v>11.82</v>
      </c>
      <c r="M92" s="62">
        <f t="shared" si="14"/>
        <v>0</v>
      </c>
      <c r="N92" s="59" t="s">
        <v>38</v>
      </c>
      <c r="O92" s="37" t="s">
        <v>390</v>
      </c>
      <c r="P92" s="37" t="s">
        <v>391</v>
      </c>
    </row>
    <row r="93" spans="1:16" s="1" customFormat="1" ht="48">
      <c r="A93" s="11">
        <v>90</v>
      </c>
      <c r="B93" s="37" t="s">
        <v>427</v>
      </c>
      <c r="C93" s="17" t="s">
        <v>92</v>
      </c>
      <c r="D93" s="37" t="s">
        <v>428</v>
      </c>
      <c r="E93" s="76" t="s">
        <v>429</v>
      </c>
      <c r="F93" s="19" t="s">
        <v>430</v>
      </c>
      <c r="G93" s="38">
        <v>23.1</v>
      </c>
      <c r="H93" s="22" t="s">
        <v>24</v>
      </c>
      <c r="I93" s="38">
        <v>23.1</v>
      </c>
      <c r="J93" s="38">
        <v>23.1</v>
      </c>
      <c r="K93" s="69">
        <v>23.1</v>
      </c>
      <c r="L93" s="14">
        <f t="shared" si="13"/>
        <v>0</v>
      </c>
      <c r="M93" s="62">
        <f t="shared" si="14"/>
        <v>1</v>
      </c>
      <c r="N93" s="59" t="s">
        <v>32</v>
      </c>
      <c r="O93" s="37" t="s">
        <v>390</v>
      </c>
      <c r="P93" s="37" t="s">
        <v>391</v>
      </c>
    </row>
    <row r="94" spans="1:16" s="1" customFormat="1" ht="48">
      <c r="A94" s="11">
        <v>91</v>
      </c>
      <c r="B94" s="37" t="s">
        <v>431</v>
      </c>
      <c r="C94" s="101" t="s">
        <v>432</v>
      </c>
      <c r="D94" s="101"/>
      <c r="E94" s="76" t="s">
        <v>433</v>
      </c>
      <c r="F94" s="19" t="s">
        <v>434</v>
      </c>
      <c r="G94" s="38">
        <v>90</v>
      </c>
      <c r="H94" s="22" t="s">
        <v>24</v>
      </c>
      <c r="I94" s="38">
        <v>90</v>
      </c>
      <c r="J94" s="38">
        <v>90</v>
      </c>
      <c r="K94" s="69">
        <v>90</v>
      </c>
      <c r="L94" s="14">
        <f t="shared" si="13"/>
        <v>0</v>
      </c>
      <c r="M94" s="62">
        <f t="shared" si="14"/>
        <v>1</v>
      </c>
      <c r="N94" s="59" t="s">
        <v>32</v>
      </c>
      <c r="O94" s="37" t="s">
        <v>390</v>
      </c>
      <c r="P94" s="37" t="s">
        <v>391</v>
      </c>
    </row>
    <row r="95" spans="1:16" s="9" customFormat="1" ht="30.75" customHeight="1">
      <c r="A95" s="11">
        <v>92</v>
      </c>
      <c r="B95" s="28" t="s">
        <v>435</v>
      </c>
      <c r="C95" s="29"/>
      <c r="D95" s="29"/>
      <c r="E95" s="39"/>
      <c r="F95" s="15"/>
      <c r="G95" s="77">
        <f t="shared" ref="G95:K95" si="16">G96+G97+G98+G99+G100+G101+G102+G103+G104+G105+G106+G107+G108+G109+G110+G111+G112+G113</f>
        <v>205.8974</v>
      </c>
      <c r="H95" s="32" t="s">
        <v>24</v>
      </c>
      <c r="I95" s="77">
        <f>I96+I97+I98+I99+I100+I101+I102+I103+I104+I105+I106+I107+I108+I109+I110+I111+I112+I113</f>
        <v>205.8974</v>
      </c>
      <c r="J95" s="77">
        <f>J96+J97+J98+J99+J100+J101+J102+J103+J104+J105+J106+J107+J108+J109+J110+J111+J112+J113</f>
        <v>205.8974</v>
      </c>
      <c r="K95" s="87">
        <f t="shared" si="16"/>
        <v>181.75</v>
      </c>
      <c r="L95" s="14">
        <f t="shared" si="13"/>
        <v>24.147400000000001</v>
      </c>
      <c r="M95" s="62">
        <f t="shared" si="14"/>
        <v>0.88272119997629905</v>
      </c>
      <c r="N95" s="88"/>
      <c r="O95" s="15"/>
      <c r="P95" s="15"/>
    </row>
    <row r="96" spans="1:16" s="1" customFormat="1" ht="48">
      <c r="A96" s="11">
        <v>93</v>
      </c>
      <c r="B96" s="17" t="s">
        <v>436</v>
      </c>
      <c r="C96" s="17" t="s">
        <v>54</v>
      </c>
      <c r="D96" s="17" t="s">
        <v>437</v>
      </c>
      <c r="E96" s="18" t="s">
        <v>438</v>
      </c>
      <c r="F96" s="19" t="s">
        <v>439</v>
      </c>
      <c r="G96" s="14">
        <v>11</v>
      </c>
      <c r="H96" s="22" t="s">
        <v>24</v>
      </c>
      <c r="I96" s="14">
        <v>11</v>
      </c>
      <c r="J96" s="14">
        <v>11</v>
      </c>
      <c r="K96" s="60">
        <v>11</v>
      </c>
      <c r="L96" s="14">
        <f t="shared" si="13"/>
        <v>0</v>
      </c>
      <c r="M96" s="62">
        <f t="shared" si="14"/>
        <v>1</v>
      </c>
      <c r="N96" s="59" t="s">
        <v>32</v>
      </c>
      <c r="O96" s="19" t="s">
        <v>58</v>
      </c>
      <c r="P96" s="19" t="s">
        <v>440</v>
      </c>
    </row>
    <row r="97" spans="1:16" s="1" customFormat="1" ht="40.5">
      <c r="A97" s="11">
        <v>94</v>
      </c>
      <c r="B97" s="17" t="s">
        <v>441</v>
      </c>
      <c r="C97" s="17" t="s">
        <v>54</v>
      </c>
      <c r="D97" s="17" t="s">
        <v>442</v>
      </c>
      <c r="E97" s="18" t="s">
        <v>443</v>
      </c>
      <c r="F97" s="19" t="s">
        <v>444</v>
      </c>
      <c r="G97" s="14">
        <v>11</v>
      </c>
      <c r="H97" s="22" t="s">
        <v>24</v>
      </c>
      <c r="I97" s="14">
        <v>11</v>
      </c>
      <c r="J97" s="14">
        <v>11</v>
      </c>
      <c r="K97" s="60">
        <v>11</v>
      </c>
      <c r="L97" s="14">
        <f t="shared" si="13"/>
        <v>0</v>
      </c>
      <c r="M97" s="62">
        <f t="shared" si="14"/>
        <v>1</v>
      </c>
      <c r="N97" s="59" t="s">
        <v>32</v>
      </c>
      <c r="O97" s="19" t="s">
        <v>58</v>
      </c>
      <c r="P97" s="19" t="s">
        <v>445</v>
      </c>
    </row>
    <row r="98" spans="1:16" s="1" customFormat="1" ht="40.5">
      <c r="A98" s="11">
        <v>95</v>
      </c>
      <c r="B98" s="78" t="s">
        <v>446</v>
      </c>
      <c r="C98" s="78" t="s">
        <v>54</v>
      </c>
      <c r="D98" s="78" t="s">
        <v>447</v>
      </c>
      <c r="E98" s="79" t="s">
        <v>443</v>
      </c>
      <c r="F98" s="80" t="s">
        <v>448</v>
      </c>
      <c r="G98" s="60">
        <v>11</v>
      </c>
      <c r="H98" s="81" t="s">
        <v>24</v>
      </c>
      <c r="I98" s="60">
        <v>11</v>
      </c>
      <c r="J98" s="60">
        <v>11</v>
      </c>
      <c r="K98" s="60">
        <v>10</v>
      </c>
      <c r="L98" s="14">
        <f t="shared" si="13"/>
        <v>1</v>
      </c>
      <c r="M98" s="62">
        <f t="shared" si="14"/>
        <v>0.90909090909090895</v>
      </c>
      <c r="N98" s="59" t="s">
        <v>32</v>
      </c>
      <c r="O98" s="19" t="s">
        <v>58</v>
      </c>
      <c r="P98" s="19" t="s">
        <v>449</v>
      </c>
    </row>
    <row r="99" spans="1:16" s="1" customFormat="1" ht="36">
      <c r="A99" s="11">
        <v>96</v>
      </c>
      <c r="B99" s="17" t="s">
        <v>450</v>
      </c>
      <c r="C99" s="17" t="s">
        <v>54</v>
      </c>
      <c r="D99" s="17" t="s">
        <v>451</v>
      </c>
      <c r="E99" s="18" t="s">
        <v>452</v>
      </c>
      <c r="F99" s="19" t="s">
        <v>453</v>
      </c>
      <c r="G99" s="14">
        <v>11</v>
      </c>
      <c r="H99" s="22" t="s">
        <v>24</v>
      </c>
      <c r="I99" s="14">
        <v>11</v>
      </c>
      <c r="J99" s="14">
        <v>11</v>
      </c>
      <c r="K99" s="60"/>
      <c r="L99" s="14">
        <f t="shared" si="13"/>
        <v>11</v>
      </c>
      <c r="M99" s="62">
        <f t="shared" si="14"/>
        <v>0</v>
      </c>
      <c r="N99" s="59" t="s">
        <v>38</v>
      </c>
      <c r="O99" s="19" t="s">
        <v>58</v>
      </c>
      <c r="P99" s="19" t="s">
        <v>454</v>
      </c>
    </row>
    <row r="100" spans="1:16" s="1" customFormat="1" ht="48">
      <c r="A100" s="11">
        <v>97</v>
      </c>
      <c r="B100" s="17" t="s">
        <v>455</v>
      </c>
      <c r="C100" s="17" t="s">
        <v>61</v>
      </c>
      <c r="D100" s="17" t="s">
        <v>456</v>
      </c>
      <c r="E100" s="18" t="s">
        <v>457</v>
      </c>
      <c r="F100" s="19" t="s">
        <v>458</v>
      </c>
      <c r="G100" s="14">
        <v>11</v>
      </c>
      <c r="H100" s="22" t="s">
        <v>24</v>
      </c>
      <c r="I100" s="14">
        <v>11</v>
      </c>
      <c r="J100" s="14">
        <v>11</v>
      </c>
      <c r="K100" s="60">
        <v>11</v>
      </c>
      <c r="L100" s="14">
        <f t="shared" si="13"/>
        <v>0</v>
      </c>
      <c r="M100" s="62">
        <f t="shared" si="14"/>
        <v>1</v>
      </c>
      <c r="N100" s="59" t="s">
        <v>32</v>
      </c>
      <c r="O100" s="19" t="s">
        <v>65</v>
      </c>
      <c r="P100" s="19" t="s">
        <v>459</v>
      </c>
    </row>
    <row r="101" spans="1:16" s="1" customFormat="1" ht="40.5">
      <c r="A101" s="11">
        <v>98</v>
      </c>
      <c r="B101" s="17" t="s">
        <v>460</v>
      </c>
      <c r="C101" s="17" t="s">
        <v>174</v>
      </c>
      <c r="D101" s="17" t="s">
        <v>461</v>
      </c>
      <c r="E101" s="18" t="s">
        <v>462</v>
      </c>
      <c r="F101" s="19" t="s">
        <v>463</v>
      </c>
      <c r="G101" s="14">
        <v>11</v>
      </c>
      <c r="H101" s="22" t="s">
        <v>24</v>
      </c>
      <c r="I101" s="14">
        <v>11</v>
      </c>
      <c r="J101" s="14">
        <v>11</v>
      </c>
      <c r="K101" s="60">
        <v>11</v>
      </c>
      <c r="L101" s="14">
        <f t="shared" si="13"/>
        <v>0</v>
      </c>
      <c r="M101" s="62">
        <f t="shared" si="14"/>
        <v>1</v>
      </c>
      <c r="N101" s="59" t="s">
        <v>32</v>
      </c>
      <c r="O101" s="19" t="s">
        <v>246</v>
      </c>
      <c r="P101" s="19" t="s">
        <v>464</v>
      </c>
    </row>
    <row r="102" spans="1:16" s="1" customFormat="1" ht="27">
      <c r="A102" s="11">
        <v>99</v>
      </c>
      <c r="B102" s="34" t="s">
        <v>465</v>
      </c>
      <c r="C102" s="34" t="s">
        <v>174</v>
      </c>
      <c r="D102" s="34" t="s">
        <v>466</v>
      </c>
      <c r="E102" s="18" t="s">
        <v>467</v>
      </c>
      <c r="F102" s="19" t="s">
        <v>468</v>
      </c>
      <c r="G102" s="14">
        <v>10.91</v>
      </c>
      <c r="H102" s="22" t="s">
        <v>24</v>
      </c>
      <c r="I102" s="14">
        <v>10.91</v>
      </c>
      <c r="J102" s="14">
        <v>10.91</v>
      </c>
      <c r="K102" s="60">
        <v>10.91</v>
      </c>
      <c r="L102" s="14">
        <f t="shared" si="13"/>
        <v>0</v>
      </c>
      <c r="M102" s="62">
        <f t="shared" si="14"/>
        <v>1</v>
      </c>
      <c r="N102" s="59" t="s">
        <v>32</v>
      </c>
      <c r="O102" s="19" t="s">
        <v>246</v>
      </c>
      <c r="P102" s="19" t="s">
        <v>469</v>
      </c>
    </row>
    <row r="103" spans="1:16" s="1" customFormat="1" ht="56.25">
      <c r="A103" s="11">
        <v>100</v>
      </c>
      <c r="B103" s="17" t="s">
        <v>470</v>
      </c>
      <c r="C103" s="17" t="s">
        <v>174</v>
      </c>
      <c r="D103" s="37" t="s">
        <v>471</v>
      </c>
      <c r="E103" s="18" t="s">
        <v>472</v>
      </c>
      <c r="F103" s="19" t="s">
        <v>473</v>
      </c>
      <c r="G103" s="14">
        <v>9.5</v>
      </c>
      <c r="H103" s="22" t="s">
        <v>24</v>
      </c>
      <c r="I103" s="14">
        <v>9.5</v>
      </c>
      <c r="J103" s="14">
        <v>9.5</v>
      </c>
      <c r="K103" s="60">
        <v>9.5</v>
      </c>
      <c r="L103" s="14">
        <f t="shared" si="13"/>
        <v>0</v>
      </c>
      <c r="M103" s="62">
        <f t="shared" si="14"/>
        <v>1</v>
      </c>
      <c r="N103" s="59" t="s">
        <v>32</v>
      </c>
      <c r="O103" s="19" t="s">
        <v>474</v>
      </c>
      <c r="P103" s="19" t="s">
        <v>475</v>
      </c>
    </row>
    <row r="104" spans="1:16" s="1" customFormat="1" ht="48">
      <c r="A104" s="11">
        <v>101</v>
      </c>
      <c r="B104" s="17" t="s">
        <v>476</v>
      </c>
      <c r="C104" s="17" t="s">
        <v>68</v>
      </c>
      <c r="D104" s="17" t="s">
        <v>477</v>
      </c>
      <c r="E104" s="18" t="s">
        <v>478</v>
      </c>
      <c r="F104" s="19" t="s">
        <v>479</v>
      </c>
      <c r="G104" s="14">
        <v>11</v>
      </c>
      <c r="H104" s="22" t="s">
        <v>24</v>
      </c>
      <c r="I104" s="14">
        <v>11</v>
      </c>
      <c r="J104" s="14">
        <v>11</v>
      </c>
      <c r="K104" s="60">
        <v>11</v>
      </c>
      <c r="L104" s="14">
        <f t="shared" si="13"/>
        <v>0</v>
      </c>
      <c r="M104" s="62">
        <f t="shared" si="14"/>
        <v>1</v>
      </c>
      <c r="N104" s="59" t="s">
        <v>32</v>
      </c>
      <c r="O104" s="19" t="s">
        <v>72</v>
      </c>
      <c r="P104" s="19" t="s">
        <v>480</v>
      </c>
    </row>
    <row r="105" spans="1:16" s="1" customFormat="1" ht="48">
      <c r="A105" s="11">
        <v>102</v>
      </c>
      <c r="B105" s="17" t="s">
        <v>481</v>
      </c>
      <c r="C105" s="17" t="s">
        <v>68</v>
      </c>
      <c r="D105" s="17" t="s">
        <v>482</v>
      </c>
      <c r="E105" s="18" t="s">
        <v>443</v>
      </c>
      <c r="F105" s="19" t="s">
        <v>483</v>
      </c>
      <c r="G105" s="14">
        <v>11</v>
      </c>
      <c r="H105" s="22" t="s">
        <v>24</v>
      </c>
      <c r="I105" s="14">
        <v>11</v>
      </c>
      <c r="J105" s="14">
        <v>11</v>
      </c>
      <c r="K105" s="60">
        <v>10.86</v>
      </c>
      <c r="L105" s="14">
        <f t="shared" si="13"/>
        <v>0.14000000000000101</v>
      </c>
      <c r="M105" s="62">
        <f t="shared" si="14"/>
        <v>0.98727272727272697</v>
      </c>
      <c r="N105" s="59" t="s">
        <v>484</v>
      </c>
      <c r="O105" s="19" t="s">
        <v>72</v>
      </c>
      <c r="P105" s="19" t="s">
        <v>485</v>
      </c>
    </row>
    <row r="106" spans="1:16" s="1" customFormat="1" ht="48">
      <c r="A106" s="11">
        <v>103</v>
      </c>
      <c r="B106" s="19" t="s">
        <v>486</v>
      </c>
      <c r="C106" s="17" t="s">
        <v>123</v>
      </c>
      <c r="D106" s="17" t="s">
        <v>487</v>
      </c>
      <c r="E106" s="18" t="s">
        <v>488</v>
      </c>
      <c r="F106" s="19" t="s">
        <v>489</v>
      </c>
      <c r="G106" s="14">
        <v>11</v>
      </c>
      <c r="H106" s="22" t="s">
        <v>24</v>
      </c>
      <c r="I106" s="14">
        <v>11</v>
      </c>
      <c r="J106" s="14">
        <v>11</v>
      </c>
      <c r="K106" s="60">
        <v>11</v>
      </c>
      <c r="L106" s="14">
        <f t="shared" si="13"/>
        <v>0</v>
      </c>
      <c r="M106" s="62">
        <f t="shared" si="14"/>
        <v>1</v>
      </c>
      <c r="N106" s="59" t="s">
        <v>32</v>
      </c>
      <c r="O106" s="19" t="s">
        <v>127</v>
      </c>
      <c r="P106" s="19" t="s">
        <v>490</v>
      </c>
    </row>
    <row r="107" spans="1:16" s="1" customFormat="1" ht="45">
      <c r="A107" s="11">
        <v>104</v>
      </c>
      <c r="B107" s="19" t="s">
        <v>491</v>
      </c>
      <c r="C107" s="17" t="s">
        <v>130</v>
      </c>
      <c r="D107" s="19" t="s">
        <v>492</v>
      </c>
      <c r="E107" s="76" t="s">
        <v>493</v>
      </c>
      <c r="F107" s="19" t="s">
        <v>494</v>
      </c>
      <c r="G107" s="14">
        <v>11</v>
      </c>
      <c r="H107" s="22" t="s">
        <v>24</v>
      </c>
      <c r="I107" s="14">
        <v>11</v>
      </c>
      <c r="J107" s="14">
        <v>11</v>
      </c>
      <c r="K107" s="60">
        <v>11</v>
      </c>
      <c r="L107" s="14">
        <f t="shared" si="13"/>
        <v>0</v>
      </c>
      <c r="M107" s="62">
        <f t="shared" si="14"/>
        <v>1</v>
      </c>
      <c r="N107" s="59" t="s">
        <v>32</v>
      </c>
      <c r="O107" s="19" t="s">
        <v>134</v>
      </c>
      <c r="P107" s="19" t="s">
        <v>495</v>
      </c>
    </row>
    <row r="108" spans="1:16" s="1" customFormat="1" ht="72">
      <c r="A108" s="11">
        <v>105</v>
      </c>
      <c r="B108" s="48" t="s">
        <v>496</v>
      </c>
      <c r="C108" s="48" t="s">
        <v>130</v>
      </c>
      <c r="D108" s="75" t="s">
        <v>316</v>
      </c>
      <c r="E108" s="46" t="s">
        <v>497</v>
      </c>
      <c r="F108" s="75" t="s">
        <v>498</v>
      </c>
      <c r="G108" s="47">
        <v>22</v>
      </c>
      <c r="H108" s="22" t="s">
        <v>24</v>
      </c>
      <c r="I108" s="47">
        <v>22</v>
      </c>
      <c r="J108" s="47">
        <v>22</v>
      </c>
      <c r="K108" s="72">
        <v>10</v>
      </c>
      <c r="L108" s="14">
        <f t="shared" si="13"/>
        <v>12</v>
      </c>
      <c r="M108" s="62">
        <f t="shared" si="14"/>
        <v>0.45454545454545497</v>
      </c>
      <c r="N108" s="59" t="s">
        <v>38</v>
      </c>
      <c r="O108" s="19" t="s">
        <v>134</v>
      </c>
      <c r="P108" s="19" t="s">
        <v>134</v>
      </c>
    </row>
    <row r="109" spans="1:16" s="1" customFormat="1" ht="36">
      <c r="A109" s="11">
        <v>106</v>
      </c>
      <c r="B109" s="48" t="s">
        <v>499</v>
      </c>
      <c r="C109" s="17" t="s">
        <v>92</v>
      </c>
      <c r="D109" s="17" t="s">
        <v>500</v>
      </c>
      <c r="E109" s="18" t="s">
        <v>501</v>
      </c>
      <c r="F109" s="19" t="s">
        <v>502</v>
      </c>
      <c r="G109" s="14">
        <v>15</v>
      </c>
      <c r="H109" s="22" t="s">
        <v>24</v>
      </c>
      <c r="I109" s="14">
        <v>15</v>
      </c>
      <c r="J109" s="14">
        <v>15</v>
      </c>
      <c r="K109" s="60">
        <v>15</v>
      </c>
      <c r="L109" s="14">
        <f t="shared" si="13"/>
        <v>0</v>
      </c>
      <c r="M109" s="62">
        <f t="shared" si="14"/>
        <v>1</v>
      </c>
      <c r="N109" s="59" t="s">
        <v>32</v>
      </c>
      <c r="O109" s="19" t="s">
        <v>96</v>
      </c>
      <c r="P109" s="19" t="s">
        <v>503</v>
      </c>
    </row>
    <row r="110" spans="1:16" s="1" customFormat="1" ht="48">
      <c r="A110" s="11">
        <v>107</v>
      </c>
      <c r="B110" s="17" t="s">
        <v>504</v>
      </c>
      <c r="C110" s="17" t="s">
        <v>92</v>
      </c>
      <c r="D110" s="17" t="s">
        <v>505</v>
      </c>
      <c r="E110" s="18" t="s">
        <v>506</v>
      </c>
      <c r="F110" s="18" t="s">
        <v>507</v>
      </c>
      <c r="G110" s="14">
        <v>11</v>
      </c>
      <c r="H110" s="22" t="s">
        <v>24</v>
      </c>
      <c r="I110" s="14">
        <v>11</v>
      </c>
      <c r="J110" s="14">
        <v>11</v>
      </c>
      <c r="K110" s="60">
        <v>11</v>
      </c>
      <c r="L110" s="14">
        <f t="shared" si="13"/>
        <v>0</v>
      </c>
      <c r="M110" s="62">
        <f t="shared" si="14"/>
        <v>1</v>
      </c>
      <c r="N110" s="59" t="s">
        <v>32</v>
      </c>
      <c r="O110" s="19" t="s">
        <v>96</v>
      </c>
      <c r="P110" s="19" t="s">
        <v>508</v>
      </c>
    </row>
    <row r="111" spans="1:16" s="1" customFormat="1" ht="48">
      <c r="A111" s="11">
        <v>108</v>
      </c>
      <c r="B111" s="19" t="s">
        <v>509</v>
      </c>
      <c r="C111" s="17" t="s">
        <v>80</v>
      </c>
      <c r="D111" s="17" t="s">
        <v>510</v>
      </c>
      <c r="E111" s="18" t="s">
        <v>511</v>
      </c>
      <c r="F111" s="19" t="s">
        <v>512</v>
      </c>
      <c r="G111" s="14">
        <v>10.8874</v>
      </c>
      <c r="H111" s="22" t="s">
        <v>24</v>
      </c>
      <c r="I111" s="14">
        <v>10.8874</v>
      </c>
      <c r="J111" s="14">
        <v>10.8874</v>
      </c>
      <c r="K111" s="60">
        <v>10.88</v>
      </c>
      <c r="L111" s="14">
        <f t="shared" si="13"/>
        <v>7.3999999999987401E-3</v>
      </c>
      <c r="M111" s="62">
        <f t="shared" si="14"/>
        <v>0.999320315226776</v>
      </c>
      <c r="N111" s="59" t="s">
        <v>484</v>
      </c>
      <c r="O111" s="19" t="s">
        <v>84</v>
      </c>
      <c r="P111" s="19" t="s">
        <v>513</v>
      </c>
    </row>
    <row r="112" spans="1:16" s="1" customFormat="1" ht="48">
      <c r="A112" s="11">
        <v>109</v>
      </c>
      <c r="B112" s="19" t="s">
        <v>514</v>
      </c>
      <c r="C112" s="17" t="s">
        <v>80</v>
      </c>
      <c r="D112" s="17" t="s">
        <v>515</v>
      </c>
      <c r="E112" s="18" t="s">
        <v>516</v>
      </c>
      <c r="F112" s="19" t="s">
        <v>517</v>
      </c>
      <c r="G112" s="14">
        <v>11</v>
      </c>
      <c r="H112" s="22" t="s">
        <v>24</v>
      </c>
      <c r="I112" s="14">
        <v>11</v>
      </c>
      <c r="J112" s="14">
        <v>11</v>
      </c>
      <c r="K112" s="60">
        <v>11</v>
      </c>
      <c r="L112" s="14">
        <f t="shared" si="13"/>
        <v>0</v>
      </c>
      <c r="M112" s="62">
        <f t="shared" si="14"/>
        <v>1</v>
      </c>
      <c r="N112" s="59" t="s">
        <v>32</v>
      </c>
      <c r="O112" s="19" t="s">
        <v>84</v>
      </c>
      <c r="P112" s="19" t="s">
        <v>518</v>
      </c>
    </row>
    <row r="113" spans="1:16" s="1" customFormat="1" ht="48">
      <c r="A113" s="11">
        <v>110</v>
      </c>
      <c r="B113" s="19" t="s">
        <v>519</v>
      </c>
      <c r="C113" s="17" t="s">
        <v>116</v>
      </c>
      <c r="D113" s="17" t="s">
        <v>520</v>
      </c>
      <c r="E113" s="18" t="s">
        <v>521</v>
      </c>
      <c r="F113" s="19" t="s">
        <v>522</v>
      </c>
      <c r="G113" s="14">
        <v>5.6</v>
      </c>
      <c r="H113" s="22" t="s">
        <v>24</v>
      </c>
      <c r="I113" s="14">
        <v>5.6</v>
      </c>
      <c r="J113" s="14">
        <v>5.6</v>
      </c>
      <c r="K113" s="60">
        <v>5.6</v>
      </c>
      <c r="L113" s="14">
        <f t="shared" si="13"/>
        <v>0</v>
      </c>
      <c r="M113" s="62">
        <f t="shared" si="14"/>
        <v>1</v>
      </c>
      <c r="N113" s="59" t="s">
        <v>32</v>
      </c>
      <c r="O113" s="19" t="s">
        <v>120</v>
      </c>
      <c r="P113" s="19" t="s">
        <v>523</v>
      </c>
    </row>
    <row r="114" spans="1:16">
      <c r="A114" s="82"/>
      <c r="B114" s="83"/>
      <c r="C114" s="83"/>
      <c r="D114" s="83"/>
      <c r="E114" s="84"/>
      <c r="F114" s="82"/>
      <c r="G114" s="85"/>
      <c r="H114" s="86"/>
      <c r="I114" s="89"/>
      <c r="J114" s="89"/>
      <c r="K114" s="90"/>
      <c r="L114" s="89"/>
      <c r="M114" s="89"/>
      <c r="N114" s="89"/>
      <c r="O114" s="82"/>
      <c r="P114" s="82"/>
    </row>
  </sheetData>
  <autoFilter ref="A4:P113"/>
  <mergeCells count="30">
    <mergeCell ref="A1:P1"/>
    <mergeCell ref="A2:D2"/>
    <mergeCell ref="E2:J2"/>
    <mergeCell ref="K2:P2"/>
    <mergeCell ref="C3:D3"/>
    <mergeCell ref="H3:I3"/>
    <mergeCell ref="O3:P3"/>
    <mergeCell ref="F3:F4"/>
    <mergeCell ref="G3:G4"/>
    <mergeCell ref="J3:J4"/>
    <mergeCell ref="K3:K4"/>
    <mergeCell ref="L3:L4"/>
    <mergeCell ref="M3:M4"/>
    <mergeCell ref="N3:N4"/>
    <mergeCell ref="B78:E78"/>
    <mergeCell ref="B80:E80"/>
    <mergeCell ref="C94:D94"/>
    <mergeCell ref="A3:A4"/>
    <mergeCell ref="B3:B4"/>
    <mergeCell ref="E3:E4"/>
    <mergeCell ref="B12:E12"/>
    <mergeCell ref="B28:E28"/>
    <mergeCell ref="C29:D29"/>
    <mergeCell ref="B30:E30"/>
    <mergeCell ref="B33:E33"/>
    <mergeCell ref="B5:E5"/>
    <mergeCell ref="B6:E6"/>
    <mergeCell ref="B7:E7"/>
    <mergeCell ref="B8:C8"/>
    <mergeCell ref="B9:C9"/>
  </mergeCells>
  <phoneticPr fontId="28" type="noConversion"/>
  <pageMargins left="0.43" right="0.45" top="0.43" bottom="0.43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workbookViewId="0">
      <selection sqref="A1:J3"/>
    </sheetView>
  </sheetViews>
  <sheetFormatPr defaultColWidth="9" defaultRowHeight="13.5"/>
  <cols>
    <col min="1" max="1" width="17.625" customWidth="1"/>
    <col min="3" max="3" width="7.125" customWidth="1"/>
    <col min="4" max="4" width="6.875" customWidth="1"/>
    <col min="5" max="5" width="7.5" customWidth="1"/>
    <col min="6" max="6" width="8.5" style="1" customWidth="1"/>
    <col min="7" max="7" width="17.5" customWidth="1"/>
    <col min="8" max="8" width="12.875" customWidth="1"/>
    <col min="9" max="9" width="17.25" customWidth="1"/>
    <col min="10" max="10" width="28.625" customWidth="1"/>
  </cols>
  <sheetData>
    <row r="1" spans="1:10" ht="33.950000000000003" customHeight="1">
      <c r="A1" s="140" t="s">
        <v>524</v>
      </c>
      <c r="B1" s="140"/>
      <c r="C1" s="140"/>
      <c r="D1" s="140"/>
      <c r="E1" s="140"/>
      <c r="F1" s="141"/>
      <c r="G1" s="140"/>
      <c r="H1" s="140"/>
      <c r="I1" s="140"/>
      <c r="J1" s="140"/>
    </row>
    <row r="2" spans="1:10" ht="21.95" customHeight="1">
      <c r="A2" s="128" t="s">
        <v>1</v>
      </c>
      <c r="B2" s="128"/>
      <c r="C2" s="128"/>
      <c r="D2" s="128"/>
      <c r="E2" s="129" t="s">
        <v>525</v>
      </c>
      <c r="F2" s="129"/>
      <c r="G2" s="129"/>
      <c r="H2" s="129"/>
      <c r="I2" s="2"/>
      <c r="J2" s="2" t="s">
        <v>3</v>
      </c>
    </row>
    <row r="3" spans="1:10" ht="21.95" customHeight="1">
      <c r="A3" s="91" t="s">
        <v>526</v>
      </c>
      <c r="B3" s="91" t="s">
        <v>527</v>
      </c>
      <c r="C3" s="91" t="s">
        <v>528</v>
      </c>
      <c r="D3" s="91" t="s">
        <v>529</v>
      </c>
      <c r="E3" s="92" t="s">
        <v>530</v>
      </c>
      <c r="F3" s="91" t="s">
        <v>531</v>
      </c>
      <c r="G3" s="91" t="s">
        <v>532</v>
      </c>
      <c r="H3" s="91" t="s">
        <v>533</v>
      </c>
      <c r="I3" s="91" t="s">
        <v>534</v>
      </c>
      <c r="J3" s="91" t="s">
        <v>535</v>
      </c>
    </row>
    <row r="4" spans="1:10" ht="21.95" customHeight="1">
      <c r="A4" s="93" t="s">
        <v>536</v>
      </c>
      <c r="B4" s="93" t="s">
        <v>537</v>
      </c>
      <c r="C4" s="93" t="s">
        <v>538</v>
      </c>
      <c r="D4" s="93" t="s">
        <v>539</v>
      </c>
      <c r="E4" s="93" t="s">
        <v>540</v>
      </c>
      <c r="F4" s="4">
        <v>1000000</v>
      </c>
      <c r="G4" s="93" t="s">
        <v>541</v>
      </c>
      <c r="H4" s="93" t="s">
        <v>542</v>
      </c>
      <c r="I4" s="93" t="s">
        <v>543</v>
      </c>
      <c r="J4" s="93" t="s">
        <v>544</v>
      </c>
    </row>
    <row r="5" spans="1:10" ht="21.95" customHeight="1">
      <c r="A5" s="93" t="s">
        <v>536</v>
      </c>
      <c r="B5" s="93" t="s">
        <v>537</v>
      </c>
      <c r="C5" s="93" t="s">
        <v>545</v>
      </c>
      <c r="D5" s="93" t="s">
        <v>539</v>
      </c>
      <c r="E5" s="93" t="s">
        <v>540</v>
      </c>
      <c r="F5" s="4">
        <v>350000</v>
      </c>
      <c r="G5" s="93" t="s">
        <v>541</v>
      </c>
      <c r="H5" s="93" t="s">
        <v>542</v>
      </c>
      <c r="I5" s="93" t="s">
        <v>543</v>
      </c>
      <c r="J5" s="93" t="s">
        <v>546</v>
      </c>
    </row>
    <row r="6" spans="1:10" ht="21.95" customHeight="1">
      <c r="A6" s="93" t="s">
        <v>536</v>
      </c>
      <c r="B6" s="93" t="s">
        <v>537</v>
      </c>
      <c r="C6" s="93" t="s">
        <v>547</v>
      </c>
      <c r="D6" s="93" t="s">
        <v>539</v>
      </c>
      <c r="E6" s="93" t="s">
        <v>540</v>
      </c>
      <c r="F6" s="4">
        <v>100000</v>
      </c>
      <c r="G6" s="93" t="s">
        <v>541</v>
      </c>
      <c r="H6" s="93" t="s">
        <v>542</v>
      </c>
      <c r="I6" s="93" t="s">
        <v>543</v>
      </c>
      <c r="J6" s="93" t="s">
        <v>546</v>
      </c>
    </row>
    <row r="7" spans="1:10" ht="21.95" customHeight="1">
      <c r="A7" s="93" t="s">
        <v>536</v>
      </c>
      <c r="B7" s="93" t="s">
        <v>548</v>
      </c>
      <c r="C7" s="93" t="s">
        <v>549</v>
      </c>
      <c r="D7" s="93" t="s">
        <v>539</v>
      </c>
      <c r="E7" s="93" t="s">
        <v>540</v>
      </c>
      <c r="F7" s="3">
        <v>100000</v>
      </c>
      <c r="G7" s="93" t="s">
        <v>550</v>
      </c>
      <c r="H7" s="93" t="s">
        <v>551</v>
      </c>
      <c r="I7" s="93" t="s">
        <v>552</v>
      </c>
      <c r="J7" s="93" t="s">
        <v>553</v>
      </c>
    </row>
    <row r="8" spans="1:10" ht="21.95" customHeight="1">
      <c r="A8" s="93" t="s">
        <v>536</v>
      </c>
      <c r="B8" s="93" t="s">
        <v>554</v>
      </c>
      <c r="C8" s="93" t="s">
        <v>555</v>
      </c>
      <c r="D8" s="93" t="s">
        <v>539</v>
      </c>
      <c r="E8" s="93" t="s">
        <v>540</v>
      </c>
      <c r="F8" s="3">
        <v>30000</v>
      </c>
      <c r="G8" s="93" t="s">
        <v>541</v>
      </c>
      <c r="H8" s="93" t="s">
        <v>556</v>
      </c>
      <c r="I8" s="93" t="s">
        <v>557</v>
      </c>
      <c r="J8" s="93" t="s">
        <v>558</v>
      </c>
    </row>
    <row r="9" spans="1:10" ht="21.95" customHeight="1">
      <c r="A9" s="93" t="s">
        <v>536</v>
      </c>
      <c r="B9" s="93" t="s">
        <v>554</v>
      </c>
      <c r="C9" s="93" t="s">
        <v>559</v>
      </c>
      <c r="D9" s="93" t="s">
        <v>539</v>
      </c>
      <c r="E9" s="93" t="s">
        <v>540</v>
      </c>
      <c r="F9" s="3">
        <v>140000</v>
      </c>
      <c r="G9" s="93" t="s">
        <v>541</v>
      </c>
      <c r="H9" s="93" t="s">
        <v>556</v>
      </c>
      <c r="I9" s="93" t="s">
        <v>557</v>
      </c>
      <c r="J9" s="93" t="s">
        <v>558</v>
      </c>
    </row>
    <row r="10" spans="1:10" ht="21.95" customHeight="1">
      <c r="A10" s="93" t="s">
        <v>536</v>
      </c>
      <c r="B10" s="93" t="s">
        <v>554</v>
      </c>
      <c r="C10" s="93" t="s">
        <v>560</v>
      </c>
      <c r="D10" s="93" t="s">
        <v>539</v>
      </c>
      <c r="E10" s="93" t="s">
        <v>540</v>
      </c>
      <c r="F10" s="3">
        <v>40000</v>
      </c>
      <c r="G10" s="93" t="s">
        <v>541</v>
      </c>
      <c r="H10" s="93" t="s">
        <v>556</v>
      </c>
      <c r="I10" s="93" t="s">
        <v>557</v>
      </c>
      <c r="J10" s="93" t="s">
        <v>558</v>
      </c>
    </row>
    <row r="11" spans="1:10" ht="21.95" customHeight="1">
      <c r="A11" s="93" t="s">
        <v>536</v>
      </c>
      <c r="B11" s="93" t="s">
        <v>554</v>
      </c>
      <c r="C11" s="93" t="s">
        <v>561</v>
      </c>
      <c r="D11" s="93" t="s">
        <v>539</v>
      </c>
      <c r="E11" s="93" t="s">
        <v>540</v>
      </c>
      <c r="F11" s="3">
        <v>90000</v>
      </c>
      <c r="G11" s="93" t="s">
        <v>541</v>
      </c>
      <c r="H11" s="93" t="s">
        <v>556</v>
      </c>
      <c r="I11" s="93" t="s">
        <v>557</v>
      </c>
      <c r="J11" s="93" t="s">
        <v>558</v>
      </c>
    </row>
    <row r="12" spans="1:10" ht="21.95" customHeight="1">
      <c r="A12" s="93" t="s">
        <v>536</v>
      </c>
      <c r="B12" s="93" t="s">
        <v>554</v>
      </c>
      <c r="C12" s="93" t="s">
        <v>562</v>
      </c>
      <c r="D12" s="93" t="s">
        <v>539</v>
      </c>
      <c r="E12" s="93" t="s">
        <v>540</v>
      </c>
      <c r="F12" s="3">
        <v>140000</v>
      </c>
      <c r="G12" s="93" t="s">
        <v>541</v>
      </c>
      <c r="H12" s="93" t="s">
        <v>556</v>
      </c>
      <c r="I12" s="93" t="s">
        <v>557</v>
      </c>
      <c r="J12" s="93" t="s">
        <v>563</v>
      </c>
    </row>
    <row r="13" spans="1:10" ht="21.95" customHeight="1">
      <c r="A13" s="93" t="s">
        <v>536</v>
      </c>
      <c r="B13" s="93" t="s">
        <v>554</v>
      </c>
      <c r="C13" s="93" t="s">
        <v>564</v>
      </c>
      <c r="D13" s="93" t="s">
        <v>539</v>
      </c>
      <c r="E13" s="93" t="s">
        <v>540</v>
      </c>
      <c r="F13" s="3">
        <v>280000</v>
      </c>
      <c r="G13" s="93" t="s">
        <v>541</v>
      </c>
      <c r="H13" s="93" t="s">
        <v>556</v>
      </c>
      <c r="I13" s="93" t="s">
        <v>557</v>
      </c>
      <c r="J13" s="93" t="s">
        <v>563</v>
      </c>
    </row>
    <row r="14" spans="1:10" ht="21.95" customHeight="1">
      <c r="A14" s="93" t="s">
        <v>536</v>
      </c>
      <c r="B14" s="93" t="s">
        <v>554</v>
      </c>
      <c r="C14" s="93" t="s">
        <v>565</v>
      </c>
      <c r="D14" s="93" t="s">
        <v>539</v>
      </c>
      <c r="E14" s="93" t="s">
        <v>540</v>
      </c>
      <c r="F14" s="3">
        <v>20000</v>
      </c>
      <c r="G14" s="93" t="s">
        <v>541</v>
      </c>
      <c r="H14" s="93" t="s">
        <v>556</v>
      </c>
      <c r="I14" s="93" t="s">
        <v>557</v>
      </c>
      <c r="J14" s="93" t="s">
        <v>563</v>
      </c>
    </row>
    <row r="15" spans="1:10" ht="21.95" customHeight="1">
      <c r="A15" s="93" t="s">
        <v>536</v>
      </c>
      <c r="B15" s="93" t="s">
        <v>554</v>
      </c>
      <c r="C15" s="93" t="s">
        <v>566</v>
      </c>
      <c r="D15" s="93" t="s">
        <v>539</v>
      </c>
      <c r="E15" s="93" t="s">
        <v>540</v>
      </c>
      <c r="F15" s="3">
        <v>70000</v>
      </c>
      <c r="G15" s="93" t="s">
        <v>541</v>
      </c>
      <c r="H15" s="93" t="s">
        <v>556</v>
      </c>
      <c r="I15" s="93" t="s">
        <v>557</v>
      </c>
      <c r="J15" s="93" t="s">
        <v>563</v>
      </c>
    </row>
    <row r="16" spans="1:10" ht="21.95" customHeight="1">
      <c r="A16" s="93" t="s">
        <v>536</v>
      </c>
      <c r="B16" s="93" t="s">
        <v>554</v>
      </c>
      <c r="C16" s="93" t="s">
        <v>567</v>
      </c>
      <c r="D16" s="93" t="s">
        <v>539</v>
      </c>
      <c r="E16" s="93" t="s">
        <v>540</v>
      </c>
      <c r="F16" s="3">
        <v>160000</v>
      </c>
      <c r="G16" s="93" t="s">
        <v>541</v>
      </c>
      <c r="H16" s="93" t="s">
        <v>556</v>
      </c>
      <c r="I16" s="93" t="s">
        <v>557</v>
      </c>
      <c r="J16" s="93" t="s">
        <v>563</v>
      </c>
    </row>
    <row r="17" spans="1:10" ht="21.95" customHeight="1">
      <c r="A17" s="3" t="s">
        <v>568</v>
      </c>
      <c r="B17" s="3">
        <v>2520000</v>
      </c>
      <c r="C17" s="3"/>
      <c r="D17" s="3" t="s">
        <v>569</v>
      </c>
      <c r="E17" s="3"/>
      <c r="F17" s="5">
        <v>2520000</v>
      </c>
      <c r="G17" s="6"/>
      <c r="H17" s="3"/>
      <c r="I17" s="3"/>
      <c r="J17" s="3"/>
    </row>
    <row r="18" spans="1:10" ht="21.95" customHeight="1">
      <c r="A18" s="93" t="s">
        <v>570</v>
      </c>
      <c r="B18" s="93" t="s">
        <v>571</v>
      </c>
      <c r="C18" s="93" t="s">
        <v>572</v>
      </c>
      <c r="D18" s="93" t="s">
        <v>539</v>
      </c>
      <c r="E18" s="93" t="s">
        <v>540</v>
      </c>
      <c r="F18" s="4">
        <v>150500</v>
      </c>
      <c r="G18" s="93" t="s">
        <v>541</v>
      </c>
      <c r="H18" s="93" t="s">
        <v>573</v>
      </c>
      <c r="I18" s="93" t="s">
        <v>574</v>
      </c>
      <c r="J18" s="93" t="s">
        <v>575</v>
      </c>
    </row>
    <row r="19" spans="1:10" ht="21.95" customHeight="1">
      <c r="A19" s="93" t="s">
        <v>570</v>
      </c>
      <c r="B19" s="93" t="s">
        <v>576</v>
      </c>
      <c r="C19" s="93" t="s">
        <v>577</v>
      </c>
      <c r="D19" s="93" t="s">
        <v>539</v>
      </c>
      <c r="E19" s="93" t="s">
        <v>540</v>
      </c>
      <c r="F19" s="4">
        <v>496356</v>
      </c>
      <c r="G19" s="93" t="s">
        <v>578</v>
      </c>
      <c r="H19" s="93" t="s">
        <v>579</v>
      </c>
      <c r="I19" s="93" t="s">
        <v>580</v>
      </c>
      <c r="J19" s="93" t="s">
        <v>581</v>
      </c>
    </row>
    <row r="20" spans="1:10" ht="21.95" customHeight="1">
      <c r="A20" s="93" t="s">
        <v>570</v>
      </c>
      <c r="B20" s="93" t="s">
        <v>576</v>
      </c>
      <c r="C20" s="93" t="s">
        <v>582</v>
      </c>
      <c r="D20" s="93" t="s">
        <v>539</v>
      </c>
      <c r="E20" s="93" t="s">
        <v>540</v>
      </c>
      <c r="F20" s="4">
        <v>30452</v>
      </c>
      <c r="G20" s="93" t="s">
        <v>541</v>
      </c>
      <c r="H20" s="93" t="s">
        <v>573</v>
      </c>
      <c r="I20" s="93" t="s">
        <v>574</v>
      </c>
      <c r="J20" s="93" t="s">
        <v>583</v>
      </c>
    </row>
    <row r="21" spans="1:10" ht="21.95" customHeight="1">
      <c r="A21" s="3" t="s">
        <v>568</v>
      </c>
      <c r="B21" s="5">
        <v>677308</v>
      </c>
      <c r="C21" s="3"/>
      <c r="D21" s="3" t="s">
        <v>569</v>
      </c>
      <c r="E21" s="3"/>
      <c r="F21" s="5">
        <f>SUM(F18:F20)</f>
        <v>677308</v>
      </c>
      <c r="G21" s="3"/>
      <c r="H21" s="3"/>
      <c r="I21" s="3"/>
      <c r="J21" s="3"/>
    </row>
    <row r="22" spans="1:10" ht="21.95" customHeight="1">
      <c r="A22" s="93" t="s">
        <v>584</v>
      </c>
      <c r="B22" s="93" t="s">
        <v>585</v>
      </c>
      <c r="C22" s="93" t="s">
        <v>586</v>
      </c>
      <c r="D22" s="93" t="s">
        <v>539</v>
      </c>
      <c r="E22" s="93" t="s">
        <v>540</v>
      </c>
      <c r="F22" s="4">
        <v>1800000</v>
      </c>
      <c r="G22" s="93" t="s">
        <v>541</v>
      </c>
      <c r="H22" s="93" t="s">
        <v>573</v>
      </c>
      <c r="I22" s="93" t="s">
        <v>574</v>
      </c>
      <c r="J22" s="93" t="s">
        <v>587</v>
      </c>
    </row>
    <row r="23" spans="1:10" ht="21.95" customHeight="1">
      <c r="A23" s="93" t="s">
        <v>584</v>
      </c>
      <c r="B23" s="93" t="s">
        <v>588</v>
      </c>
      <c r="C23" s="93" t="s">
        <v>589</v>
      </c>
      <c r="D23" s="93" t="s">
        <v>539</v>
      </c>
      <c r="E23" s="93" t="s">
        <v>540</v>
      </c>
      <c r="F23" s="4">
        <v>1000000</v>
      </c>
      <c r="G23" s="93" t="s">
        <v>541</v>
      </c>
      <c r="H23" s="93" t="s">
        <v>573</v>
      </c>
      <c r="I23" s="93" t="s">
        <v>574</v>
      </c>
      <c r="J23" s="93" t="s">
        <v>587</v>
      </c>
    </row>
    <row r="24" spans="1:10" ht="21.95" customHeight="1">
      <c r="A24" s="3" t="s">
        <v>568</v>
      </c>
      <c r="B24" s="3">
        <v>2800000</v>
      </c>
      <c r="C24" s="3"/>
      <c r="D24" s="3" t="s">
        <v>569</v>
      </c>
      <c r="E24" s="3"/>
      <c r="F24" s="7">
        <v>2800000</v>
      </c>
      <c r="G24" s="3"/>
      <c r="H24" s="3"/>
      <c r="I24" s="3"/>
      <c r="J24" s="3"/>
    </row>
    <row r="25" spans="1:10" ht="21.95" customHeight="1">
      <c r="A25" s="93" t="s">
        <v>590</v>
      </c>
      <c r="B25" s="93" t="s">
        <v>537</v>
      </c>
      <c r="C25" s="93" t="s">
        <v>591</v>
      </c>
      <c r="D25" s="93" t="s">
        <v>539</v>
      </c>
      <c r="E25" s="93" t="s">
        <v>540</v>
      </c>
      <c r="F25" s="3">
        <v>856700</v>
      </c>
      <c r="G25" s="93" t="s">
        <v>592</v>
      </c>
      <c r="H25" s="93" t="s">
        <v>593</v>
      </c>
      <c r="I25" s="93" t="s">
        <v>594</v>
      </c>
      <c r="J25" s="93" t="s">
        <v>595</v>
      </c>
    </row>
    <row r="26" spans="1:10" ht="21.95" customHeight="1">
      <c r="A26" s="93" t="s">
        <v>590</v>
      </c>
      <c r="B26" s="93" t="s">
        <v>554</v>
      </c>
      <c r="C26" s="93" t="s">
        <v>596</v>
      </c>
      <c r="D26" s="93" t="s">
        <v>539</v>
      </c>
      <c r="E26" s="93" t="s">
        <v>540</v>
      </c>
      <c r="F26" s="3">
        <v>270500</v>
      </c>
      <c r="G26" s="93" t="s">
        <v>592</v>
      </c>
      <c r="H26" s="94" t="s">
        <v>593</v>
      </c>
      <c r="I26" s="93" t="s">
        <v>597</v>
      </c>
      <c r="J26" s="93" t="s">
        <v>598</v>
      </c>
    </row>
    <row r="27" spans="1:10" ht="21.95" customHeight="1">
      <c r="A27" s="93" t="s">
        <v>590</v>
      </c>
      <c r="B27" s="93" t="s">
        <v>554</v>
      </c>
      <c r="C27" s="93" t="s">
        <v>599</v>
      </c>
      <c r="D27" s="93" t="s">
        <v>539</v>
      </c>
      <c r="E27" s="93" t="s">
        <v>540</v>
      </c>
      <c r="F27" s="3">
        <v>460000</v>
      </c>
      <c r="G27" s="93" t="s">
        <v>541</v>
      </c>
      <c r="H27" s="94" t="s">
        <v>556</v>
      </c>
      <c r="I27" s="93" t="s">
        <v>557</v>
      </c>
      <c r="J27" s="93" t="s">
        <v>600</v>
      </c>
    </row>
    <row r="28" spans="1:10" ht="21.95" customHeight="1">
      <c r="A28" s="3" t="s">
        <v>568</v>
      </c>
      <c r="B28" s="3">
        <v>1587200</v>
      </c>
      <c r="C28" s="3"/>
      <c r="D28" s="3" t="s">
        <v>569</v>
      </c>
      <c r="E28" s="3"/>
      <c r="F28" s="5">
        <v>1587200</v>
      </c>
      <c r="G28" s="3"/>
      <c r="H28" s="3"/>
      <c r="I28" s="3"/>
      <c r="J28" s="3"/>
    </row>
    <row r="29" spans="1:10" ht="21.95" customHeight="1">
      <c r="A29" s="93" t="s">
        <v>601</v>
      </c>
      <c r="B29" s="93" t="s">
        <v>576</v>
      </c>
      <c r="C29" s="93" t="s">
        <v>602</v>
      </c>
      <c r="D29" s="93" t="s">
        <v>539</v>
      </c>
      <c r="E29" s="93" t="s">
        <v>540</v>
      </c>
      <c r="F29" s="4">
        <v>530000</v>
      </c>
      <c r="G29" s="93" t="s">
        <v>578</v>
      </c>
      <c r="H29" s="93" t="s">
        <v>579</v>
      </c>
      <c r="I29" s="93" t="s">
        <v>580</v>
      </c>
      <c r="J29" s="93" t="s">
        <v>581</v>
      </c>
    </row>
    <row r="30" spans="1:10" ht="21.95" customHeight="1">
      <c r="A30" s="3" t="s">
        <v>568</v>
      </c>
      <c r="B30" s="3">
        <v>530000</v>
      </c>
      <c r="C30" s="3"/>
      <c r="D30" s="3" t="s">
        <v>569</v>
      </c>
      <c r="E30" s="3"/>
      <c r="F30" s="7">
        <v>530000</v>
      </c>
      <c r="G30" s="3"/>
      <c r="H30" s="3"/>
      <c r="I30" s="3"/>
      <c r="J30" s="3"/>
    </row>
    <row r="31" spans="1:10" ht="21.95" customHeight="1">
      <c r="A31" s="93" t="s">
        <v>603</v>
      </c>
      <c r="B31" s="93" t="s">
        <v>537</v>
      </c>
      <c r="C31" s="93" t="s">
        <v>604</v>
      </c>
      <c r="D31" s="93" t="s">
        <v>539</v>
      </c>
      <c r="E31" s="93" t="s">
        <v>540</v>
      </c>
      <c r="F31" s="4">
        <v>1060000</v>
      </c>
      <c r="G31" s="93" t="s">
        <v>541</v>
      </c>
      <c r="H31" s="93" t="s">
        <v>542</v>
      </c>
      <c r="I31" s="93" t="s">
        <v>543</v>
      </c>
      <c r="J31" s="93" t="s">
        <v>605</v>
      </c>
    </row>
    <row r="32" spans="1:10" ht="21.95" customHeight="1">
      <c r="A32" s="3" t="s">
        <v>568</v>
      </c>
      <c r="B32" s="3">
        <v>1060000</v>
      </c>
      <c r="C32" s="3"/>
      <c r="D32" s="3" t="s">
        <v>569</v>
      </c>
      <c r="E32" s="3"/>
      <c r="F32" s="7">
        <v>1060000</v>
      </c>
      <c r="G32" s="3"/>
      <c r="H32" s="3"/>
      <c r="I32" s="3"/>
      <c r="J32" s="3"/>
    </row>
    <row r="33" spans="1:10" ht="21.95" customHeight="1">
      <c r="A33" s="93" t="s">
        <v>606</v>
      </c>
      <c r="B33" s="93" t="s">
        <v>537</v>
      </c>
      <c r="C33" s="93" t="s">
        <v>607</v>
      </c>
      <c r="D33" s="93" t="s">
        <v>539</v>
      </c>
      <c r="E33" s="93" t="s">
        <v>540</v>
      </c>
      <c r="F33" s="4">
        <v>620000</v>
      </c>
      <c r="G33" s="93" t="s">
        <v>541</v>
      </c>
      <c r="H33" s="93" t="s">
        <v>542</v>
      </c>
      <c r="I33" s="93" t="s">
        <v>543</v>
      </c>
      <c r="J33" s="93" t="s">
        <v>608</v>
      </c>
    </row>
    <row r="34" spans="1:10" ht="21.95" customHeight="1">
      <c r="A34" s="3" t="s">
        <v>568</v>
      </c>
      <c r="B34" s="3">
        <v>620000</v>
      </c>
      <c r="C34" s="3"/>
      <c r="D34" s="3" t="s">
        <v>569</v>
      </c>
      <c r="E34" s="3"/>
      <c r="F34" s="7">
        <v>620000</v>
      </c>
      <c r="G34" s="3"/>
      <c r="H34" s="3"/>
      <c r="I34" s="3"/>
      <c r="J34" s="3"/>
    </row>
    <row r="35" spans="1:10" ht="21.95" customHeight="1">
      <c r="A35" s="93" t="s">
        <v>609</v>
      </c>
      <c r="B35" s="93" t="s">
        <v>610</v>
      </c>
      <c r="C35" s="93" t="s">
        <v>611</v>
      </c>
      <c r="D35" s="93" t="s">
        <v>539</v>
      </c>
      <c r="E35" s="93" t="s">
        <v>540</v>
      </c>
      <c r="F35" s="4">
        <v>1795978.06</v>
      </c>
      <c r="G35" s="93" t="s">
        <v>612</v>
      </c>
      <c r="H35" s="93" t="s">
        <v>613</v>
      </c>
      <c r="I35" s="93" t="s">
        <v>614</v>
      </c>
      <c r="J35" s="93" t="s">
        <v>615</v>
      </c>
    </row>
    <row r="36" spans="1:10" ht="21.95" customHeight="1">
      <c r="A36" s="93" t="s">
        <v>609</v>
      </c>
      <c r="B36" s="93" t="s">
        <v>576</v>
      </c>
      <c r="C36" s="93" t="s">
        <v>616</v>
      </c>
      <c r="D36" s="93" t="s">
        <v>539</v>
      </c>
      <c r="E36" s="93" t="s">
        <v>540</v>
      </c>
      <c r="F36" s="4">
        <v>300000</v>
      </c>
      <c r="G36" s="93" t="s">
        <v>541</v>
      </c>
      <c r="H36" s="93" t="s">
        <v>573</v>
      </c>
      <c r="I36" s="93" t="s">
        <v>574</v>
      </c>
      <c r="J36" s="93" t="s">
        <v>617</v>
      </c>
    </row>
    <row r="37" spans="1:10" ht="21.95" customHeight="1">
      <c r="A37" s="93" t="s">
        <v>609</v>
      </c>
      <c r="B37" s="93" t="s">
        <v>576</v>
      </c>
      <c r="C37" s="93" t="s">
        <v>618</v>
      </c>
      <c r="D37" s="93" t="s">
        <v>539</v>
      </c>
      <c r="E37" s="93" t="s">
        <v>540</v>
      </c>
      <c r="F37" s="4">
        <v>400000</v>
      </c>
      <c r="G37" s="93" t="s">
        <v>541</v>
      </c>
      <c r="H37" s="93" t="s">
        <v>573</v>
      </c>
      <c r="I37" s="93" t="s">
        <v>574</v>
      </c>
      <c r="J37" s="93" t="s">
        <v>619</v>
      </c>
    </row>
    <row r="38" spans="1:10" ht="21.95" customHeight="1">
      <c r="A38" s="93" t="s">
        <v>609</v>
      </c>
      <c r="B38" s="93" t="s">
        <v>576</v>
      </c>
      <c r="C38" s="93" t="s">
        <v>620</v>
      </c>
      <c r="D38" s="93" t="s">
        <v>539</v>
      </c>
      <c r="E38" s="93" t="s">
        <v>540</v>
      </c>
      <c r="F38" s="4">
        <v>218758</v>
      </c>
      <c r="G38" s="93" t="s">
        <v>541</v>
      </c>
      <c r="H38" s="93" t="s">
        <v>573</v>
      </c>
      <c r="I38" s="93" t="s">
        <v>574</v>
      </c>
      <c r="J38" s="93" t="s">
        <v>583</v>
      </c>
    </row>
    <row r="39" spans="1:10" ht="21.95" customHeight="1">
      <c r="A39" s="93" t="s">
        <v>609</v>
      </c>
      <c r="B39" s="93" t="s">
        <v>548</v>
      </c>
      <c r="C39" s="93" t="s">
        <v>621</v>
      </c>
      <c r="D39" s="93" t="s">
        <v>539</v>
      </c>
      <c r="E39" s="93" t="s">
        <v>540</v>
      </c>
      <c r="F39" s="3">
        <v>131400</v>
      </c>
      <c r="G39" s="93" t="s">
        <v>550</v>
      </c>
      <c r="H39" s="93" t="s">
        <v>551</v>
      </c>
      <c r="I39" s="93" t="s">
        <v>552</v>
      </c>
      <c r="J39" s="93" t="s">
        <v>553</v>
      </c>
    </row>
    <row r="40" spans="1:10" ht="21.95" customHeight="1">
      <c r="A40" s="93" t="s">
        <v>609</v>
      </c>
      <c r="B40" s="93" t="s">
        <v>554</v>
      </c>
      <c r="C40" s="3">
        <v>27887</v>
      </c>
      <c r="D40" s="93" t="s">
        <v>539</v>
      </c>
      <c r="E40" s="93" t="s">
        <v>540</v>
      </c>
      <c r="F40" s="3">
        <v>13863.94</v>
      </c>
      <c r="G40" s="93" t="s">
        <v>541</v>
      </c>
      <c r="H40" s="94" t="s">
        <v>556</v>
      </c>
      <c r="I40" s="93" t="s">
        <v>557</v>
      </c>
      <c r="J40" s="93" t="s">
        <v>563</v>
      </c>
    </row>
    <row r="41" spans="1:10" ht="21.95" customHeight="1">
      <c r="A41" s="3" t="s">
        <v>568</v>
      </c>
      <c r="B41" s="3">
        <v>2860000</v>
      </c>
      <c r="C41" s="3"/>
      <c r="D41" s="3" t="s">
        <v>569</v>
      </c>
      <c r="E41" s="3"/>
      <c r="F41" s="5">
        <v>2860000</v>
      </c>
      <c r="G41" s="3"/>
      <c r="H41" s="3"/>
      <c r="I41" s="3"/>
      <c r="J41" s="3"/>
    </row>
    <row r="42" spans="1:10" ht="21.95" customHeight="1">
      <c r="A42" s="93" t="s">
        <v>622</v>
      </c>
      <c r="B42" s="93" t="s">
        <v>537</v>
      </c>
      <c r="C42" s="93" t="s">
        <v>623</v>
      </c>
      <c r="D42" s="93" t="s">
        <v>539</v>
      </c>
      <c r="E42" s="93" t="s">
        <v>540</v>
      </c>
      <c r="F42" s="4">
        <v>2440000</v>
      </c>
      <c r="G42" s="93" t="s">
        <v>541</v>
      </c>
      <c r="H42" s="93" t="s">
        <v>542</v>
      </c>
      <c r="I42" s="93" t="s">
        <v>543</v>
      </c>
      <c r="J42" s="93" t="s">
        <v>546</v>
      </c>
    </row>
    <row r="43" spans="1:10" ht="21.95" customHeight="1">
      <c r="A43" s="93" t="s">
        <v>622</v>
      </c>
      <c r="B43" s="93" t="s">
        <v>537</v>
      </c>
      <c r="C43" s="93" t="s">
        <v>624</v>
      </c>
      <c r="D43" s="93" t="s">
        <v>539</v>
      </c>
      <c r="E43" s="93" t="s">
        <v>540</v>
      </c>
      <c r="F43" s="4">
        <v>2710000</v>
      </c>
      <c r="G43" s="93" t="s">
        <v>592</v>
      </c>
      <c r="H43" s="93" t="s">
        <v>593</v>
      </c>
      <c r="I43" s="93" t="s">
        <v>594</v>
      </c>
      <c r="J43" s="93" t="s">
        <v>595</v>
      </c>
    </row>
    <row r="44" spans="1:10" ht="21.95" customHeight="1">
      <c r="A44" s="3" t="s">
        <v>568</v>
      </c>
      <c r="B44" s="3">
        <v>5150000</v>
      </c>
      <c r="C44" s="3"/>
      <c r="D44" s="3" t="s">
        <v>569</v>
      </c>
      <c r="E44" s="3"/>
      <c r="F44" s="7">
        <v>5150000</v>
      </c>
      <c r="G44" s="3"/>
      <c r="H44" s="3"/>
      <c r="I44" s="3"/>
      <c r="J44" s="3"/>
    </row>
    <row r="45" spans="1:10" ht="21.95" customHeight="1">
      <c r="A45" s="93" t="s">
        <v>625</v>
      </c>
      <c r="B45" s="93" t="s">
        <v>537</v>
      </c>
      <c r="C45" s="93" t="s">
        <v>626</v>
      </c>
      <c r="D45" s="93" t="s">
        <v>539</v>
      </c>
      <c r="E45" s="93" t="s">
        <v>540</v>
      </c>
      <c r="F45" s="4">
        <v>130000</v>
      </c>
      <c r="G45" s="93" t="s">
        <v>541</v>
      </c>
      <c r="H45" s="93" t="s">
        <v>542</v>
      </c>
      <c r="I45" s="93" t="s">
        <v>543</v>
      </c>
      <c r="J45" s="93" t="s">
        <v>546</v>
      </c>
    </row>
    <row r="46" spans="1:10" ht="21.95" customHeight="1">
      <c r="A46" s="93" t="s">
        <v>625</v>
      </c>
      <c r="B46" s="93" t="s">
        <v>554</v>
      </c>
      <c r="C46" s="93" t="s">
        <v>627</v>
      </c>
      <c r="D46" s="93" t="s">
        <v>539</v>
      </c>
      <c r="E46" s="93" t="s">
        <v>540</v>
      </c>
      <c r="F46" s="4">
        <v>320000</v>
      </c>
      <c r="G46" s="93" t="s">
        <v>541</v>
      </c>
      <c r="H46" s="94" t="s">
        <v>556</v>
      </c>
      <c r="I46" s="93" t="s">
        <v>557</v>
      </c>
      <c r="J46" s="93" t="s">
        <v>628</v>
      </c>
    </row>
    <row r="47" spans="1:10" ht="21.95" customHeight="1">
      <c r="A47" s="3" t="s">
        <v>568</v>
      </c>
      <c r="B47" s="3">
        <v>450000</v>
      </c>
      <c r="C47" s="3"/>
      <c r="D47" s="3" t="s">
        <v>569</v>
      </c>
      <c r="E47" s="3"/>
      <c r="F47" s="7">
        <v>450000</v>
      </c>
      <c r="G47" s="3"/>
      <c r="H47" s="3"/>
      <c r="I47" s="3"/>
      <c r="J47" s="3"/>
    </row>
    <row r="48" spans="1:10" ht="21.95" customHeight="1">
      <c r="A48" s="93" t="s">
        <v>629</v>
      </c>
      <c r="B48" s="93" t="s">
        <v>576</v>
      </c>
      <c r="C48" s="93" t="s">
        <v>630</v>
      </c>
      <c r="D48" s="93" t="s">
        <v>539</v>
      </c>
      <c r="E48" s="93" t="s">
        <v>540</v>
      </c>
      <c r="F48" s="4">
        <v>1895580</v>
      </c>
      <c r="G48" s="93" t="s">
        <v>631</v>
      </c>
      <c r="H48" s="93" t="s">
        <v>632</v>
      </c>
      <c r="I48" s="93" t="s">
        <v>614</v>
      </c>
      <c r="J48" s="93" t="s">
        <v>633</v>
      </c>
    </row>
    <row r="49" spans="1:10" ht="21.95" customHeight="1">
      <c r="A49" s="93" t="s">
        <v>629</v>
      </c>
      <c r="B49" s="93" t="s">
        <v>576</v>
      </c>
      <c r="C49" s="93" t="s">
        <v>634</v>
      </c>
      <c r="D49" s="93" t="s">
        <v>539</v>
      </c>
      <c r="E49" s="93" t="s">
        <v>540</v>
      </c>
      <c r="F49" s="4">
        <v>625300</v>
      </c>
      <c r="G49" s="93" t="s">
        <v>635</v>
      </c>
      <c r="H49" s="93" t="s">
        <v>636</v>
      </c>
      <c r="I49" s="93" t="s">
        <v>637</v>
      </c>
      <c r="J49" s="93" t="s">
        <v>638</v>
      </c>
    </row>
    <row r="50" spans="1:10" ht="21.95" customHeight="1">
      <c r="A50" s="93" t="s">
        <v>629</v>
      </c>
      <c r="B50" s="93" t="s">
        <v>576</v>
      </c>
      <c r="C50" s="93" t="s">
        <v>639</v>
      </c>
      <c r="D50" s="93" t="s">
        <v>539</v>
      </c>
      <c r="E50" s="93" t="s">
        <v>540</v>
      </c>
      <c r="F50" s="4">
        <v>968420</v>
      </c>
      <c r="G50" s="93" t="s">
        <v>640</v>
      </c>
      <c r="H50" s="93" t="s">
        <v>641</v>
      </c>
      <c r="I50" s="93" t="s">
        <v>580</v>
      </c>
      <c r="J50" s="93" t="s">
        <v>642</v>
      </c>
    </row>
    <row r="51" spans="1:10" ht="21.95" customHeight="1">
      <c r="A51" s="93" t="s">
        <v>629</v>
      </c>
      <c r="B51" s="93" t="s">
        <v>554</v>
      </c>
      <c r="C51" s="93" t="s">
        <v>643</v>
      </c>
      <c r="D51" s="93" t="s">
        <v>539</v>
      </c>
      <c r="E51" s="93" t="s">
        <v>540</v>
      </c>
      <c r="F51" s="4">
        <v>330700</v>
      </c>
      <c r="G51" s="93" t="s">
        <v>541</v>
      </c>
      <c r="H51" s="93" t="s">
        <v>556</v>
      </c>
      <c r="I51" s="93" t="s">
        <v>557</v>
      </c>
      <c r="J51" s="93" t="s">
        <v>644</v>
      </c>
    </row>
    <row r="52" spans="1:10" ht="21.95" customHeight="1">
      <c r="A52" s="3" t="s">
        <v>568</v>
      </c>
      <c r="B52" s="3">
        <v>3820000</v>
      </c>
      <c r="C52" s="3"/>
      <c r="D52" s="3" t="s">
        <v>569</v>
      </c>
      <c r="E52" s="3"/>
      <c r="F52" s="7">
        <v>3820000</v>
      </c>
      <c r="G52" s="3"/>
      <c r="H52" s="3"/>
      <c r="I52" s="3"/>
      <c r="J52" s="3"/>
    </row>
    <row r="53" spans="1:10" ht="21.95" customHeight="1">
      <c r="A53" s="93" t="s">
        <v>645</v>
      </c>
      <c r="B53" s="93" t="s">
        <v>537</v>
      </c>
      <c r="C53" s="93" t="s">
        <v>646</v>
      </c>
      <c r="D53" s="93" t="s">
        <v>539</v>
      </c>
      <c r="E53" s="93" t="s">
        <v>540</v>
      </c>
      <c r="F53" s="4">
        <v>280000</v>
      </c>
      <c r="G53" s="93" t="s">
        <v>541</v>
      </c>
      <c r="H53" s="93" t="s">
        <v>542</v>
      </c>
      <c r="I53" s="93" t="s">
        <v>543</v>
      </c>
      <c r="J53" s="93" t="s">
        <v>608</v>
      </c>
    </row>
    <row r="54" spans="1:10" ht="21.95" customHeight="1">
      <c r="A54" s="93" t="s">
        <v>645</v>
      </c>
      <c r="B54" s="93" t="s">
        <v>537</v>
      </c>
      <c r="C54" s="93" t="s">
        <v>647</v>
      </c>
      <c r="D54" s="93" t="s">
        <v>539</v>
      </c>
      <c r="E54" s="93" t="s">
        <v>540</v>
      </c>
      <c r="F54" s="4">
        <v>600000</v>
      </c>
      <c r="G54" s="93" t="s">
        <v>541</v>
      </c>
      <c r="H54" s="93" t="s">
        <v>573</v>
      </c>
      <c r="I54" s="93" t="s">
        <v>574</v>
      </c>
      <c r="J54" s="93" t="s">
        <v>648</v>
      </c>
    </row>
    <row r="55" spans="1:10" ht="21.95" customHeight="1">
      <c r="A55" s="93" t="s">
        <v>645</v>
      </c>
      <c r="B55" s="93" t="s">
        <v>537</v>
      </c>
      <c r="C55" s="93" t="s">
        <v>649</v>
      </c>
      <c r="D55" s="93" t="s">
        <v>539</v>
      </c>
      <c r="E55" s="93" t="s">
        <v>540</v>
      </c>
      <c r="F55" s="4">
        <v>1864700</v>
      </c>
      <c r="G55" s="93" t="s">
        <v>592</v>
      </c>
      <c r="H55" s="93" t="s">
        <v>593</v>
      </c>
      <c r="I55" s="93" t="s">
        <v>594</v>
      </c>
      <c r="J55" s="93" t="s">
        <v>595</v>
      </c>
    </row>
    <row r="56" spans="1:10" ht="21.95" customHeight="1">
      <c r="A56" s="93" t="s">
        <v>645</v>
      </c>
      <c r="B56" s="93" t="s">
        <v>537</v>
      </c>
      <c r="C56" s="93" t="s">
        <v>650</v>
      </c>
      <c r="D56" s="93" t="s">
        <v>539</v>
      </c>
      <c r="E56" s="93" t="s">
        <v>540</v>
      </c>
      <c r="F56" s="3">
        <v>579700</v>
      </c>
      <c r="G56" s="93" t="s">
        <v>635</v>
      </c>
      <c r="H56" s="93" t="s">
        <v>651</v>
      </c>
      <c r="I56" s="93" t="s">
        <v>652</v>
      </c>
      <c r="J56" s="93" t="s">
        <v>653</v>
      </c>
    </row>
    <row r="57" spans="1:10" ht="21.95" customHeight="1">
      <c r="A57" s="93" t="s">
        <v>645</v>
      </c>
      <c r="B57" s="93" t="s">
        <v>554</v>
      </c>
      <c r="C57" s="93" t="s">
        <v>654</v>
      </c>
      <c r="D57" s="93" t="s">
        <v>539</v>
      </c>
      <c r="E57" s="93" t="s">
        <v>540</v>
      </c>
      <c r="F57" s="3">
        <v>270000</v>
      </c>
      <c r="G57" s="93" t="s">
        <v>541</v>
      </c>
      <c r="H57" s="93" t="s">
        <v>556</v>
      </c>
      <c r="I57" s="93" t="s">
        <v>557</v>
      </c>
      <c r="J57" s="93" t="s">
        <v>655</v>
      </c>
    </row>
    <row r="58" spans="1:10" ht="21.95" customHeight="1">
      <c r="A58" s="3" t="s">
        <v>568</v>
      </c>
      <c r="B58" s="3">
        <v>3594400</v>
      </c>
      <c r="C58" s="3"/>
      <c r="D58" s="3" t="s">
        <v>569</v>
      </c>
      <c r="E58" s="3"/>
      <c r="F58" s="5">
        <v>3594400</v>
      </c>
      <c r="G58" s="3"/>
      <c r="H58" s="3"/>
      <c r="I58" s="3"/>
      <c r="J58" s="3"/>
    </row>
    <row r="59" spans="1:10" ht="21.95" customHeight="1">
      <c r="A59" s="93" t="s">
        <v>656</v>
      </c>
      <c r="B59" s="93" t="s">
        <v>537</v>
      </c>
      <c r="C59" s="93" t="s">
        <v>657</v>
      </c>
      <c r="D59" s="93" t="s">
        <v>539</v>
      </c>
      <c r="E59" s="93" t="s">
        <v>540</v>
      </c>
      <c r="F59" s="4">
        <v>500000</v>
      </c>
      <c r="G59" s="93" t="s">
        <v>541</v>
      </c>
      <c r="H59" s="93" t="s">
        <v>542</v>
      </c>
      <c r="I59" s="93" t="s">
        <v>543</v>
      </c>
      <c r="J59" s="93" t="s">
        <v>658</v>
      </c>
    </row>
    <row r="60" spans="1:10" ht="21.95" customHeight="1">
      <c r="A60" s="93" t="s">
        <v>656</v>
      </c>
      <c r="B60" s="93" t="s">
        <v>537</v>
      </c>
      <c r="C60" s="93" t="s">
        <v>659</v>
      </c>
      <c r="D60" s="93" t="s">
        <v>539</v>
      </c>
      <c r="E60" s="93" t="s">
        <v>540</v>
      </c>
      <c r="F60" s="4">
        <v>630000</v>
      </c>
      <c r="G60" s="93" t="s">
        <v>541</v>
      </c>
      <c r="H60" s="93" t="s">
        <v>542</v>
      </c>
      <c r="I60" s="93" t="s">
        <v>543</v>
      </c>
      <c r="J60" s="93" t="s">
        <v>660</v>
      </c>
    </row>
    <row r="61" spans="1:10" ht="21.95" customHeight="1">
      <c r="A61" s="93" t="s">
        <v>656</v>
      </c>
      <c r="B61" s="93" t="s">
        <v>537</v>
      </c>
      <c r="C61" s="93" t="s">
        <v>661</v>
      </c>
      <c r="D61" s="93" t="s">
        <v>539</v>
      </c>
      <c r="E61" s="93" t="s">
        <v>540</v>
      </c>
      <c r="F61" s="4">
        <v>630000</v>
      </c>
      <c r="G61" s="93" t="s">
        <v>541</v>
      </c>
      <c r="H61" s="93" t="s">
        <v>542</v>
      </c>
      <c r="I61" s="93" t="s">
        <v>543</v>
      </c>
      <c r="J61" s="93" t="s">
        <v>662</v>
      </c>
    </row>
    <row r="62" spans="1:10" ht="21.95" customHeight="1">
      <c r="A62" s="93" t="s">
        <v>656</v>
      </c>
      <c r="B62" s="93" t="s">
        <v>537</v>
      </c>
      <c r="C62" s="93" t="s">
        <v>663</v>
      </c>
      <c r="D62" s="93" t="s">
        <v>539</v>
      </c>
      <c r="E62" s="93" t="s">
        <v>540</v>
      </c>
      <c r="F62" s="4">
        <v>2980000</v>
      </c>
      <c r="G62" s="93" t="s">
        <v>541</v>
      </c>
      <c r="H62" s="93" t="s">
        <v>542</v>
      </c>
      <c r="I62" s="93" t="s">
        <v>543</v>
      </c>
      <c r="J62" s="93" t="s">
        <v>546</v>
      </c>
    </row>
    <row r="63" spans="1:10" ht="21.95" customHeight="1">
      <c r="A63" s="93" t="s">
        <v>656</v>
      </c>
      <c r="B63" s="93" t="s">
        <v>537</v>
      </c>
      <c r="C63" s="93" t="s">
        <v>664</v>
      </c>
      <c r="D63" s="93" t="s">
        <v>539</v>
      </c>
      <c r="E63" s="93" t="s">
        <v>540</v>
      </c>
      <c r="F63" s="4">
        <v>300000</v>
      </c>
      <c r="G63" s="93" t="s">
        <v>541</v>
      </c>
      <c r="H63" s="93" t="s">
        <v>542</v>
      </c>
      <c r="I63" s="93" t="s">
        <v>543</v>
      </c>
      <c r="J63" s="93" t="s">
        <v>665</v>
      </c>
    </row>
    <row r="64" spans="1:10" ht="21.95" customHeight="1">
      <c r="A64" s="93" t="s">
        <v>656</v>
      </c>
      <c r="B64" s="93" t="s">
        <v>537</v>
      </c>
      <c r="C64" s="93" t="s">
        <v>666</v>
      </c>
      <c r="D64" s="93" t="s">
        <v>539</v>
      </c>
      <c r="E64" s="93" t="s">
        <v>540</v>
      </c>
      <c r="F64" s="4">
        <v>2500000</v>
      </c>
      <c r="G64" s="93" t="s">
        <v>592</v>
      </c>
      <c r="H64" s="93" t="s">
        <v>593</v>
      </c>
      <c r="I64" s="93" t="s">
        <v>594</v>
      </c>
      <c r="J64" s="93" t="s">
        <v>595</v>
      </c>
    </row>
    <row r="65" spans="1:10" ht="21.95" customHeight="1">
      <c r="A65" s="93" t="s">
        <v>656</v>
      </c>
      <c r="B65" s="93" t="s">
        <v>548</v>
      </c>
      <c r="C65" s="93" t="s">
        <v>667</v>
      </c>
      <c r="D65" s="93" t="s">
        <v>539</v>
      </c>
      <c r="E65" s="93" t="s">
        <v>540</v>
      </c>
      <c r="F65" s="3">
        <v>1297988</v>
      </c>
      <c r="G65" s="93" t="s">
        <v>612</v>
      </c>
      <c r="H65" s="93" t="s">
        <v>613</v>
      </c>
      <c r="I65" s="93" t="s">
        <v>614</v>
      </c>
      <c r="J65" s="93" t="s">
        <v>668</v>
      </c>
    </row>
    <row r="66" spans="1:10" ht="21.95" customHeight="1">
      <c r="A66" s="93" t="s">
        <v>656</v>
      </c>
      <c r="B66" s="95" t="s">
        <v>554</v>
      </c>
      <c r="C66" s="93" t="s">
        <v>669</v>
      </c>
      <c r="D66" s="93" t="s">
        <v>539</v>
      </c>
      <c r="E66" s="93" t="s">
        <v>540</v>
      </c>
      <c r="F66" s="3">
        <v>1030000</v>
      </c>
      <c r="G66" s="93" t="s">
        <v>541</v>
      </c>
      <c r="H66" s="93" t="s">
        <v>556</v>
      </c>
      <c r="I66" s="93" t="s">
        <v>557</v>
      </c>
      <c r="J66" s="93" t="s">
        <v>644</v>
      </c>
    </row>
    <row r="67" spans="1:10" ht="21.95" customHeight="1">
      <c r="A67" s="93" t="s">
        <v>656</v>
      </c>
      <c r="B67" s="95" t="s">
        <v>554</v>
      </c>
      <c r="C67" s="93" t="s">
        <v>670</v>
      </c>
      <c r="D67" s="93" t="s">
        <v>539</v>
      </c>
      <c r="E67" s="93" t="s">
        <v>540</v>
      </c>
      <c r="F67" s="3">
        <v>50000</v>
      </c>
      <c r="G67" s="93" t="s">
        <v>541</v>
      </c>
      <c r="H67" s="93" t="s">
        <v>556</v>
      </c>
      <c r="I67" s="93" t="s">
        <v>557</v>
      </c>
      <c r="J67" s="93" t="s">
        <v>644</v>
      </c>
    </row>
    <row r="68" spans="1:10" ht="21.95" customHeight="1">
      <c r="A68" s="93" t="s">
        <v>656</v>
      </c>
      <c r="B68" s="95" t="s">
        <v>554</v>
      </c>
      <c r="C68" s="93" t="s">
        <v>671</v>
      </c>
      <c r="D68" s="93" t="s">
        <v>539</v>
      </c>
      <c r="E68" s="93" t="s">
        <v>540</v>
      </c>
      <c r="F68" s="3">
        <v>70000</v>
      </c>
      <c r="G68" s="93" t="s">
        <v>541</v>
      </c>
      <c r="H68" s="93" t="s">
        <v>556</v>
      </c>
      <c r="I68" s="93" t="s">
        <v>557</v>
      </c>
      <c r="J68" s="93" t="s">
        <v>672</v>
      </c>
    </row>
    <row r="69" spans="1:10" ht="21.95" customHeight="1">
      <c r="A69" s="3" t="s">
        <v>568</v>
      </c>
      <c r="B69" s="3">
        <v>10310000</v>
      </c>
      <c r="C69" s="3"/>
      <c r="D69" s="3" t="s">
        <v>569</v>
      </c>
      <c r="E69" s="3"/>
      <c r="F69" s="5">
        <v>9987988</v>
      </c>
      <c r="G69" s="3"/>
      <c r="H69" s="3"/>
      <c r="I69" s="3"/>
      <c r="J69" s="3"/>
    </row>
    <row r="70" spans="1:10" ht="21.95" customHeight="1">
      <c r="A70" s="3" t="s">
        <v>673</v>
      </c>
      <c r="B70" s="95" t="s">
        <v>554</v>
      </c>
      <c r="C70" s="93" t="s">
        <v>674</v>
      </c>
      <c r="D70" s="93" t="s">
        <v>539</v>
      </c>
      <c r="E70" s="93" t="s">
        <v>540</v>
      </c>
      <c r="F70" s="3">
        <v>810000</v>
      </c>
      <c r="G70" s="93" t="s">
        <v>541</v>
      </c>
      <c r="H70" s="93" t="s">
        <v>556</v>
      </c>
      <c r="I70" s="93" t="s">
        <v>557</v>
      </c>
      <c r="J70" s="93" t="s">
        <v>600</v>
      </c>
    </row>
    <row r="71" spans="1:10" ht="21.95" customHeight="1">
      <c r="A71" s="3" t="s">
        <v>568</v>
      </c>
      <c r="B71" s="3">
        <v>810000</v>
      </c>
      <c r="C71" s="3"/>
      <c r="D71" s="3" t="s">
        <v>569</v>
      </c>
      <c r="E71" s="3"/>
      <c r="F71" s="5">
        <v>810000</v>
      </c>
      <c r="G71" s="3"/>
      <c r="H71" s="3"/>
      <c r="I71" s="3"/>
      <c r="J71" s="3"/>
    </row>
    <row r="72" spans="1:10" ht="21.95" customHeight="1">
      <c r="A72" s="3" t="s">
        <v>675</v>
      </c>
      <c r="B72" s="93" t="s">
        <v>554</v>
      </c>
      <c r="C72" s="93" t="s">
        <v>676</v>
      </c>
      <c r="D72" s="93" t="s">
        <v>539</v>
      </c>
      <c r="E72" s="93" t="s">
        <v>540</v>
      </c>
      <c r="F72" s="3">
        <v>589300</v>
      </c>
      <c r="G72" s="93" t="s">
        <v>541</v>
      </c>
      <c r="H72" s="93" t="s">
        <v>556</v>
      </c>
      <c r="I72" s="93" t="s">
        <v>557</v>
      </c>
      <c r="J72" s="93" t="s">
        <v>644</v>
      </c>
    </row>
    <row r="73" spans="1:10" ht="21.95" customHeight="1">
      <c r="A73" s="3" t="s">
        <v>675</v>
      </c>
      <c r="B73" s="93" t="s">
        <v>554</v>
      </c>
      <c r="C73" s="93" t="s">
        <v>677</v>
      </c>
      <c r="D73" s="93" t="s">
        <v>539</v>
      </c>
      <c r="E73" s="93" t="s">
        <v>540</v>
      </c>
      <c r="F73" s="3">
        <v>735000</v>
      </c>
      <c r="G73" s="93" t="s">
        <v>541</v>
      </c>
      <c r="H73" s="93" t="s">
        <v>556</v>
      </c>
      <c r="I73" s="93" t="s">
        <v>557</v>
      </c>
      <c r="J73" s="93" t="s">
        <v>678</v>
      </c>
    </row>
    <row r="74" spans="1:10" ht="21.95" customHeight="1">
      <c r="A74" s="3" t="s">
        <v>675</v>
      </c>
      <c r="B74" s="93" t="s">
        <v>554</v>
      </c>
      <c r="C74" s="93" t="s">
        <v>679</v>
      </c>
      <c r="D74" s="93" t="s">
        <v>539</v>
      </c>
      <c r="E74" s="93" t="s">
        <v>540</v>
      </c>
      <c r="F74" s="3">
        <v>230000</v>
      </c>
      <c r="G74" s="93" t="s">
        <v>541</v>
      </c>
      <c r="H74" s="93" t="s">
        <v>556</v>
      </c>
      <c r="I74" s="93" t="s">
        <v>557</v>
      </c>
      <c r="J74" s="93" t="s">
        <v>600</v>
      </c>
    </row>
    <row r="75" spans="1:10" ht="21.95" customHeight="1">
      <c r="A75" s="3" t="s">
        <v>675</v>
      </c>
      <c r="B75" s="93" t="s">
        <v>554</v>
      </c>
      <c r="C75" s="93" t="s">
        <v>680</v>
      </c>
      <c r="D75" s="93" t="s">
        <v>539</v>
      </c>
      <c r="E75" s="93" t="s">
        <v>540</v>
      </c>
      <c r="F75" s="3">
        <v>230000</v>
      </c>
      <c r="G75" s="93" t="s">
        <v>541</v>
      </c>
      <c r="H75" s="93" t="s">
        <v>556</v>
      </c>
      <c r="I75" s="93" t="s">
        <v>557</v>
      </c>
      <c r="J75" s="93" t="s">
        <v>672</v>
      </c>
    </row>
    <row r="76" spans="1:10" ht="21.95" customHeight="1">
      <c r="A76" s="3" t="s">
        <v>675</v>
      </c>
      <c r="B76" s="93" t="s">
        <v>554</v>
      </c>
      <c r="C76" s="93" t="s">
        <v>681</v>
      </c>
      <c r="D76" s="93" t="s">
        <v>539</v>
      </c>
      <c r="E76" s="93" t="s">
        <v>540</v>
      </c>
      <c r="F76" s="3">
        <v>400700</v>
      </c>
      <c r="G76" s="93" t="s">
        <v>541</v>
      </c>
      <c r="H76" s="93" t="s">
        <v>556</v>
      </c>
      <c r="I76" s="93" t="s">
        <v>557</v>
      </c>
      <c r="J76" s="93" t="s">
        <v>563</v>
      </c>
    </row>
    <row r="77" spans="1:10" ht="21.95" customHeight="1">
      <c r="A77" s="3" t="s">
        <v>568</v>
      </c>
      <c r="B77" s="3">
        <v>2450000</v>
      </c>
      <c r="C77" s="3"/>
      <c r="D77" s="3" t="s">
        <v>569</v>
      </c>
      <c r="E77" s="3"/>
      <c r="F77" s="5">
        <v>2185000</v>
      </c>
      <c r="G77" s="3"/>
      <c r="H77" s="3"/>
      <c r="I77" s="3"/>
      <c r="J77" s="3"/>
    </row>
    <row r="78" spans="1:10" ht="21.95" customHeight="1">
      <c r="A78" s="3" t="s">
        <v>682</v>
      </c>
      <c r="B78" s="96" t="s">
        <v>683</v>
      </c>
      <c r="C78" s="93" t="s">
        <v>684</v>
      </c>
      <c r="D78" s="93" t="s">
        <v>539</v>
      </c>
      <c r="E78" s="93" t="s">
        <v>540</v>
      </c>
      <c r="F78" s="3">
        <v>500000</v>
      </c>
      <c r="G78" s="93" t="s">
        <v>541</v>
      </c>
      <c r="H78" s="93" t="s">
        <v>573</v>
      </c>
      <c r="I78" s="93" t="s">
        <v>574</v>
      </c>
      <c r="J78" s="93" t="s">
        <v>685</v>
      </c>
    </row>
    <row r="79" spans="1:10" ht="21.95" customHeight="1">
      <c r="A79" s="3" t="s">
        <v>568</v>
      </c>
      <c r="B79" s="3">
        <v>500000</v>
      </c>
      <c r="C79" s="3"/>
      <c r="D79" s="3" t="s">
        <v>569</v>
      </c>
      <c r="E79" s="3"/>
      <c r="F79" s="5">
        <v>500000</v>
      </c>
      <c r="G79" s="3"/>
      <c r="H79" s="3"/>
      <c r="I79" s="3"/>
      <c r="J79" s="3"/>
    </row>
    <row r="80" spans="1:10" ht="21.95" customHeight="1">
      <c r="A80" s="3" t="s">
        <v>686</v>
      </c>
      <c r="B80" s="97" t="s">
        <v>610</v>
      </c>
      <c r="C80" s="93" t="s">
        <v>687</v>
      </c>
      <c r="D80" s="93" t="s">
        <v>539</v>
      </c>
      <c r="E80" s="93" t="s">
        <v>540</v>
      </c>
      <c r="F80" s="4">
        <v>1888838.93</v>
      </c>
      <c r="G80" s="3" t="s">
        <v>688</v>
      </c>
      <c r="H80" s="93" t="s">
        <v>689</v>
      </c>
      <c r="I80" s="93" t="s">
        <v>574</v>
      </c>
      <c r="J80" s="3" t="s">
        <v>690</v>
      </c>
    </row>
    <row r="81" spans="1:10" ht="21.95" customHeight="1">
      <c r="A81" s="3" t="s">
        <v>691</v>
      </c>
      <c r="B81" s="7">
        <f>SUM(F80:F80)</f>
        <v>1888838.93</v>
      </c>
      <c r="C81" s="3"/>
      <c r="D81" s="3"/>
      <c r="E81" s="3"/>
      <c r="F81" s="7">
        <v>1888838.93</v>
      </c>
      <c r="G81" s="3"/>
      <c r="H81" s="3"/>
      <c r="I81" s="3"/>
      <c r="J81" s="3"/>
    </row>
    <row r="82" spans="1:10" ht="21.95" customHeight="1">
      <c r="A82" s="3" t="s">
        <v>692</v>
      </c>
      <c r="B82" s="8">
        <f>B17+B21+B24+B28+B30+B32+B34+B41+B44+B47+B52+B58+B69+B71+B77+B81+B79</f>
        <v>41627746.93</v>
      </c>
      <c r="C82" s="8"/>
      <c r="D82" s="8"/>
      <c r="E82" s="8"/>
      <c r="F82" s="8">
        <f>F17+F21+F24+F28+F30+F32+F34+F41+F44+F47+F52+F58+F69+F71+F77+F81+F79</f>
        <v>41040734.93</v>
      </c>
      <c r="G82" s="142"/>
      <c r="H82" s="142"/>
      <c r="I82" s="142"/>
      <c r="J82" s="142"/>
    </row>
    <row r="83" spans="1:10" ht="20.100000000000001" customHeight="1"/>
  </sheetData>
  <mergeCells count="4">
    <mergeCell ref="A1:J1"/>
    <mergeCell ref="A2:D2"/>
    <mergeCell ref="E2:H2"/>
    <mergeCell ref="G82:J82"/>
  </mergeCells>
  <phoneticPr fontId="28" type="noConversion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2020统筹整合扶贫完成情况公示  (公示)</vt:lpstr>
      <vt:lpstr>1-11月拨付明细表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Users</cp:lastModifiedBy>
  <cp:lastPrinted>2015-12-31T06:41:00Z</cp:lastPrinted>
  <dcterms:created xsi:type="dcterms:W3CDTF">2019-08-17T03:01:00Z</dcterms:created>
  <dcterms:modified xsi:type="dcterms:W3CDTF">2022-01-30T01:48:28Z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