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2019年调整计划项目完成情况表 (2020年4月)" sheetId="17" r:id="rId1"/>
    <sheet name="1-11月拨付明细表" sheetId="6" state="hidden" r:id="rId2"/>
  </sheets>
  <definedNames>
    <definedName name="_xlnm.Print_Titles" localSheetId="0">'2019年调整计划项目完成情况表 (2020年4月)'!$1:$4</definedName>
  </definedNames>
  <calcPr calcId="144525"/>
</workbook>
</file>

<file path=xl/sharedStrings.xml><?xml version="1.0" encoding="utf-8"?>
<sst xmlns="http://schemas.openxmlformats.org/spreadsheetml/2006/main" count="982" uniqueCount="418">
  <si>
    <t>双牌县2019年度统筹整合使用财政涉农资金扶贫项目完成及资金拨付情况公示</t>
  </si>
  <si>
    <t>编制单位：双牌财政局</t>
  </si>
  <si>
    <t>编制时间：2020年4月30日</t>
  </si>
  <si>
    <t xml:space="preserve">单位：万元              </t>
  </si>
  <si>
    <t>序号</t>
  </si>
  <si>
    <t>项目名称</t>
  </si>
  <si>
    <t>实施地点</t>
  </si>
  <si>
    <t>建设任务</t>
  </si>
  <si>
    <t>绩效目标</t>
  </si>
  <si>
    <t>统筹整合资金计划投入规模</t>
  </si>
  <si>
    <t>财政拨付资金（万元）</t>
  </si>
  <si>
    <t>已支付资金（实际支出）</t>
  </si>
  <si>
    <t>未支付资金(退回财政专户，结转下年重新安排项目）</t>
  </si>
  <si>
    <t>项目完成情况</t>
  </si>
  <si>
    <t>责任单位</t>
  </si>
  <si>
    <t>项目主管单位</t>
  </si>
  <si>
    <t>项目组织实施单位</t>
  </si>
  <si>
    <t>全县汇总</t>
  </si>
  <si>
    <t>总    计</t>
  </si>
  <si>
    <t>一、产业发展扶贫</t>
  </si>
  <si>
    <t>合 计</t>
  </si>
  <si>
    <t>（一）种养植业</t>
  </si>
  <si>
    <t>小 计</t>
  </si>
  <si>
    <t>1.贫困户产业扶贫项目奖补</t>
  </si>
  <si>
    <t>全县12个乡镇4360户（见明细附表）</t>
  </si>
  <si>
    <t>对全县实施了种养植项目的贫困户按《2019年双牌县产业扶贫实施方案》进行核查和奖补，计划扶持贫困人口2万人</t>
  </si>
  <si>
    <t>4360户贫困户发展产业，扶持2万贫困人口增收约1000元/人.年</t>
  </si>
  <si>
    <t>项目已完工，资金已拨付资金，结余资金退回专户</t>
  </si>
  <si>
    <t>县农业农村局</t>
  </si>
  <si>
    <t>2.重点产业扶贫项目（茶叶、柑桔等种植）</t>
  </si>
  <si>
    <t>五里牌村、潘家漯村、探花村、盘大岭村、大叶江村</t>
  </si>
  <si>
    <t>根据省扶贫办重点产业政策补助</t>
  </si>
  <si>
    <t>帮助和带动404户贫困户775人以上，人均增收160元</t>
  </si>
  <si>
    <t>3.农业标准化扶贫示范基地</t>
  </si>
  <si>
    <t>全县23个种养植专业合作社（见明细附表）</t>
  </si>
  <si>
    <t>带动贫困户种养和就业（见明细附表）</t>
  </si>
  <si>
    <t>帮助24个专业合作社带动107户209人贫困人口人均增收3000元/人.年以上</t>
  </si>
  <si>
    <t>项目已完工，资金已拨付</t>
  </si>
  <si>
    <t>（二）巩固脱贫成果示范建设（村级产业扶贫项目）</t>
  </si>
  <si>
    <t>（1）茶叶加工厂建设项目</t>
  </si>
  <si>
    <t>江村镇五里村天堂岭茶场</t>
  </si>
  <si>
    <t>建茶叶加工厂房和购置茶叶加工设备1套</t>
  </si>
  <si>
    <t>帮助村集体经济及45户222人贫困人口预计增收1000元/人.年</t>
  </si>
  <si>
    <t>江村镇政府</t>
  </si>
  <si>
    <t>（2）黄精药材种植</t>
  </si>
  <si>
    <t>泷泊镇卿家巷村</t>
  </si>
  <si>
    <t>黄精药材种植35亩</t>
  </si>
  <si>
    <t>帮助村集体经济及65户258人贫困人口增收500元/人.年</t>
  </si>
  <si>
    <t>泷泊镇政府</t>
  </si>
  <si>
    <t>（三）乡村旅游扶贫</t>
  </si>
  <si>
    <t>1.泷泊镇国际慢城游客中心(驿站）建设</t>
  </si>
  <si>
    <t>泷泊镇沙背甸村</t>
  </si>
  <si>
    <t>建设游客中心400平方米</t>
  </si>
  <si>
    <t>支持全县乡村旅游产业发展，帮助128户524人贫困人口预计增收400元/人.年</t>
  </si>
  <si>
    <t>项目没动工资金没拨付</t>
  </si>
  <si>
    <t>日月湖湿地公园管理局、县城建投资公司</t>
  </si>
  <si>
    <t>2.五星岭乡五星渔港爬山健身游道建设</t>
  </si>
  <si>
    <t>五星村婆漯组</t>
  </si>
  <si>
    <t>建设旅游道路2千米、休息站3个</t>
  </si>
  <si>
    <t>支持全县乡村旅游产业发展，帮助59户210人贫困人口预计增收300元/人.年</t>
  </si>
  <si>
    <t>五星岭乡政府</t>
  </si>
  <si>
    <t>3.国际慢城佑里钓鱼岛建设</t>
  </si>
  <si>
    <t>泷泊镇佑里村</t>
  </si>
  <si>
    <t>建设乡村旅游钓鱼台12个</t>
  </si>
  <si>
    <t>支持全县乡村旅游产业发展，帮助10户50人贫困人口预计增收3000元/人.年</t>
  </si>
  <si>
    <t>日月湖湿地公园管理局</t>
  </si>
  <si>
    <t>（四）金融扶贫</t>
  </si>
  <si>
    <t>1.扶贫小额信贷贴息</t>
  </si>
  <si>
    <t>全县贫困户</t>
  </si>
  <si>
    <t>发放小额信贷额度1.6亿元</t>
  </si>
  <si>
    <t>按季贴息，帮助全县贫困户约5000户发展产业，预计增收1000元/人.年</t>
  </si>
  <si>
    <t>贴息资金已拨付</t>
  </si>
  <si>
    <t>县扶贫办、县农商银行</t>
  </si>
  <si>
    <t>（五）电商扶贫</t>
  </si>
  <si>
    <t>1、贫困村扶贫网点基础设施升级改造</t>
  </si>
  <si>
    <t>沙背甸、溧江源、塔山、九甲、佑里、五里牌、红褔田、枫木山、樟古寺、夏家洞、中兴村、廖家村、白水岭、花坪、大江口、盘家、新田岭等67个贫困村</t>
  </si>
  <si>
    <t>全县67个贫困村电商扶贫网点的基础软硬件设备配套升级改造（主要包括：门牌、电脑、货架购置等）。</t>
  </si>
  <si>
    <t>方便全县15万农村人口（含2.6万贫困人口）农副产品销售和购买电商物品，增加150名贫困人口就业</t>
  </si>
  <si>
    <t>县科技和工业信息化局</t>
  </si>
  <si>
    <t>2、贫困村扶贫网点的宽带建设</t>
  </si>
  <si>
    <t>全县贫困村的67个村级78个电商扶贫网点给予宽带支持。</t>
  </si>
  <si>
    <t>方便全县15万农村人口（含2.6万贫困人口）农副产品销售和购买电商物品，增加114名贫困人口就业</t>
  </si>
  <si>
    <r>
      <rPr>
        <b/>
        <sz val="10"/>
        <color theme="1"/>
        <rFont val="宋体"/>
        <charset val="134"/>
        <scheme val="major"/>
      </rPr>
      <t>（六）光伏发电扶贫项目（67个村并网连接设备</t>
    </r>
    <r>
      <rPr>
        <b/>
        <sz val="10"/>
        <color indexed="8"/>
        <rFont val="宋体"/>
        <charset val="134"/>
        <scheme val="major"/>
      </rPr>
      <t>）</t>
    </r>
  </si>
  <si>
    <r>
      <rPr>
        <sz val="10"/>
        <color theme="1"/>
        <rFont val="宋体"/>
        <charset val="134"/>
        <scheme val="major"/>
      </rPr>
      <t>全县67个贫困村</t>
    </r>
  </si>
  <si>
    <t>购置并安装光伏发电连接设备67套</t>
  </si>
  <si>
    <t>扶持全县67个村集体经济增收3-4万元/村和安排67个贫困人口就业。</t>
  </si>
  <si>
    <t>县发改局、县扶贫办</t>
  </si>
  <si>
    <t>二、农村基础设施建设</t>
  </si>
  <si>
    <t>（一）农村道路建设</t>
  </si>
  <si>
    <t>1、通村公路灾后重建项目</t>
  </si>
  <si>
    <t>（1）泷泊镇观文口村（西边湾）至何家洞村道路灾后重建</t>
  </si>
  <si>
    <t>观文口村、沙江村、永江村、何家洞村等10村</t>
  </si>
  <si>
    <t>灾后道路维修25公里</t>
  </si>
  <si>
    <t>方便20个村通行，受益人口1.5万人</t>
  </si>
  <si>
    <t>县公路局</t>
  </si>
  <si>
    <t>（2）泷泊镇义村（城南加油站）至胡家村道路灾后重建及硬化</t>
  </si>
  <si>
    <t>义村、观文口村、胡家村</t>
  </si>
  <si>
    <t>灾后道路维修及硬化4.2公里</t>
  </si>
  <si>
    <t>方便22个村通行，受益人口2万人</t>
  </si>
  <si>
    <t>县城建投资公司</t>
  </si>
  <si>
    <t>（二）农村水利建设项目</t>
  </si>
  <si>
    <t>1.水利基础建设项目</t>
  </si>
  <si>
    <t>小  计</t>
  </si>
  <si>
    <t>（1）河道治理</t>
  </si>
  <si>
    <t>A.贤水河道治理工程</t>
  </si>
  <si>
    <t>何家洞镇何家洞村、蒋家田村</t>
  </si>
  <si>
    <t>新建浆砌石护堤长1.2km，完成浆砌石方3750立方米。</t>
  </si>
  <si>
    <t>为何家洞、蒋家洞等村300亩农田提供供水和洪灾防治，受益人口600人以上</t>
  </si>
  <si>
    <t>双牌县水利局</t>
  </si>
  <si>
    <t>双牌水利建设项目管理中心</t>
  </si>
  <si>
    <t>（2）节水配套改造</t>
  </si>
  <si>
    <t>A.向阳灌区节水配套改造</t>
  </si>
  <si>
    <t>五里牌镇麻园里村、红福田村、五里牌村</t>
  </si>
  <si>
    <t>建设高效节水农田200亩，新建渠道4.5km，向阳水库右干渠1.8km，改善灌溉面积0.19万亩。</t>
  </si>
  <si>
    <t>为麻园里村、红福田村、五里牌村、全家洲等村1900亩农田提供供水和洪灾防治，受益人口3000以上</t>
  </si>
  <si>
    <t>（3）山洪灾害防治</t>
  </si>
  <si>
    <t>A.2018年度山洪灾害防治项目</t>
  </si>
  <si>
    <t>全县12个乡镇（见明细附表）</t>
  </si>
  <si>
    <t>巩固脱贫成果防止因山洪灾害返贫，更新改造雨量、自动水位站、建设视频监测站和补充雨量报警器。</t>
  </si>
  <si>
    <t>巩固脱贫成果防止因山洪灾害返贫，为全县山洪灾害防治提供数据和报警服务</t>
  </si>
  <si>
    <t>（4）安全饮水工程</t>
  </si>
  <si>
    <t>A.打鼓坪乡双丰村供水工程</t>
  </si>
  <si>
    <t>打鼓坪乡双丰村</t>
  </si>
  <si>
    <t>新建日供水120吨/日工程一处，其中新建引水坝一座，Φ75输水管道1.75km、清水池3座、Φ90-25供水管网16.5km。</t>
  </si>
  <si>
    <t>为300名群众及50人贫困户解决人畜饮水问题</t>
  </si>
  <si>
    <t>B.村组饮水工程灾后重建</t>
  </si>
  <si>
    <t>其中1、五里牌集镇供水工程</t>
  </si>
  <si>
    <t>五里牌镇五里牌村</t>
  </si>
  <si>
    <t>抢修Φ200供水管道500m、Φ160输水管道2000m、Φ110供水管道500m</t>
  </si>
  <si>
    <t>为820名群众及1114户贫困户解决饮水问题</t>
  </si>
  <si>
    <t>2、前进水库左干渠维修</t>
  </si>
  <si>
    <t>泷泊镇溧江源村</t>
  </si>
  <si>
    <t>抢修水库堤坝150米</t>
  </si>
  <si>
    <t>为500名群众及50人贫困户解决饮水问题及1500粮田解决灌溉问题</t>
  </si>
  <si>
    <t>3、胡家洞村4组原木岌供水工程</t>
  </si>
  <si>
    <t>泷泊镇胡家洞村</t>
  </si>
  <si>
    <t>抢修20吨水池一座，Φ50-25输供水管道9.2km、引水水坝一座、过滤池一座</t>
  </si>
  <si>
    <t>为204名群众及12人贫困户解决饮水问题</t>
  </si>
  <si>
    <t>4、乌鸦山村牙山供水工程</t>
  </si>
  <si>
    <t>泷泊镇乌鸦山村</t>
  </si>
  <si>
    <t>抢修3处Φ75输供水管道0.5km、引水水坝一座及过滤池一座</t>
  </si>
  <si>
    <t>为530名群众及120人贫困户解决饮水问题</t>
  </si>
  <si>
    <t>5、麻江镇集镇供水工程</t>
  </si>
  <si>
    <t>麻江镇麻江村</t>
  </si>
  <si>
    <t>抢修引水坝一座、过滤池一座、输水管Φ160的2900米</t>
  </si>
  <si>
    <t>为1818名群众及797人贫困户解决饮水问题</t>
  </si>
  <si>
    <t>项目已完工，资金已拨付资金，结余资金已退回专户</t>
  </si>
  <si>
    <t>6、天福村供水工程</t>
  </si>
  <si>
    <t>塘底乡天福村</t>
  </si>
  <si>
    <t>抢修饮水管网5处Φ63的2200米，Φ50的200，Φ32的1250米</t>
  </si>
  <si>
    <t>为1191名群众及277人贫困户解决饮水问题</t>
  </si>
  <si>
    <t>7、进宝村供水工程</t>
  </si>
  <si>
    <t>上梧江乡进宝村</t>
  </si>
  <si>
    <t>新建日供水120吨/日工程一处，其中新建引水坝四座，Φ63-50输水管道6.3km、清水池四座、Φ75-25供水管网21.52km。</t>
  </si>
  <si>
    <t>为1170名群众及116人贫困户解决饮水问题</t>
  </si>
  <si>
    <t>8、大宅村供水工程</t>
  </si>
  <si>
    <t>何家洞镇大宅村</t>
  </si>
  <si>
    <t>抢修供水管道Φ25-Φ50的7300米</t>
  </si>
  <si>
    <t>为643名群众及182人贫困户解决饮水问题</t>
  </si>
  <si>
    <t>9、白果脚村供水工程</t>
  </si>
  <si>
    <t>五星岭乡白果脚村</t>
  </si>
  <si>
    <t>抢修小东家冲Φ25输水1500m、水池1座</t>
  </si>
  <si>
    <t>为455名群众及102人贫困户解决饮水问题</t>
  </si>
  <si>
    <t>10、大和田村</t>
  </si>
  <si>
    <t>五星岭乡大和田村</t>
  </si>
  <si>
    <t>抢修上竹漯组Φ50输水管道300m、水坝一座、过滤池一座，老院子组Φ50输水管道150m，早禾田组Φ50输水管道200m楼子屋组Φ50/200和平组水池一座</t>
  </si>
  <si>
    <t>为938名群众及189人贫困户解决饮水问题</t>
  </si>
  <si>
    <t>11、全县面上水毁饮水工程</t>
  </si>
  <si>
    <t>全县</t>
  </si>
  <si>
    <t>修复农村饮水管网56.67千米，受损引水坝11处、水池6处</t>
  </si>
  <si>
    <t>为30000名群众及2000人贫困户解决饮水问题</t>
  </si>
  <si>
    <t>（三）农业开发办基本农田建设项目</t>
  </si>
  <si>
    <t>1.探花村河堤右岸护砌</t>
  </si>
  <si>
    <t>茶林镇探花村</t>
  </si>
  <si>
    <t>建设河道护坡3米高*1300米，保护粮田200亩</t>
  </si>
  <si>
    <t>防止150亩农田受洪灾受水毁，帮助300人增收100元/人</t>
  </si>
  <si>
    <t>2.探花村(探花园处）河堤左岸护砌及道路建设</t>
  </si>
  <si>
    <t>建设河道护坡2.5米高*2000米，保护粮田50亩、建设道路1000米</t>
  </si>
  <si>
    <t>茶林镇政府</t>
  </si>
  <si>
    <t>（四）国土建设项目</t>
  </si>
  <si>
    <t>1.排洪沟建设</t>
  </si>
  <si>
    <t>泷泊镇樟古寺村</t>
  </si>
  <si>
    <t>整修农渠400米</t>
  </si>
  <si>
    <t>为100亩农田提供供水灌溉，受益人口95人</t>
  </si>
  <si>
    <t>县自然资源局</t>
  </si>
  <si>
    <t>2.排洪沟建设</t>
  </si>
  <si>
    <t>泷泊镇冲头村</t>
  </si>
  <si>
    <t>为80亩农田提供供水灌溉，受益人口110人</t>
  </si>
  <si>
    <t>3.中兴村道路硬化</t>
  </si>
  <si>
    <t>茶林中兴村活动室旁</t>
  </si>
  <si>
    <t>空坪硬化890平方米</t>
  </si>
  <si>
    <t>为1669名群众提供办事方便，受益人口374人</t>
  </si>
  <si>
    <t>4.黄江源村机耕道建设</t>
  </si>
  <si>
    <t>麻江镇刘家村</t>
  </si>
  <si>
    <t>新修机耕道397米</t>
  </si>
  <si>
    <t>为180亩农田提供生产方便，受益人口220人</t>
  </si>
  <si>
    <t>5.水毁稻田护坡建设</t>
  </si>
  <si>
    <t>五里牌村大叶江村</t>
  </si>
  <si>
    <t>水毁护坡建设186米</t>
  </si>
  <si>
    <t>为50亩农田提供受灾保护，受益人口265人</t>
  </si>
  <si>
    <t>6.水毁稻田河堤修复建设</t>
  </si>
  <si>
    <t>打鼓坪乡打鼓坪村</t>
  </si>
  <si>
    <t>水毁护坡修复工程300米</t>
  </si>
  <si>
    <t>为80亩农田提供供水灌溉和受灾保护，受益人口250人</t>
  </si>
  <si>
    <t>打鼓坪乡政府</t>
  </si>
  <si>
    <t>7.水毁稻田复垦</t>
  </si>
  <si>
    <t>复垦受灾农田19亩</t>
  </si>
  <si>
    <t>（五）巩固脱贫成果项目建设（村级基础设施建设）</t>
  </si>
  <si>
    <t>1.茶林镇</t>
  </si>
  <si>
    <t>（1）村级公路硬化</t>
  </si>
  <si>
    <t>探花村</t>
  </si>
  <si>
    <t>公路硬化1000米</t>
  </si>
  <si>
    <t>方便全村居民通行，受益人口660人</t>
  </si>
  <si>
    <t>（2）机耕路开挖硬化</t>
  </si>
  <si>
    <t>新院子高水岭</t>
  </si>
  <si>
    <t>稻田机耕路开挖并硬化660米</t>
  </si>
  <si>
    <t>方便150亩农田耕种及粮食运输，受益人口250人</t>
  </si>
  <si>
    <t>（3）桥梁建设</t>
  </si>
  <si>
    <t>中兴村</t>
  </si>
  <si>
    <t>桥梁建设1座</t>
  </si>
  <si>
    <t>方便全村居民通行，受益人口1679人</t>
  </si>
  <si>
    <t>（4）滚水坝建设</t>
  </si>
  <si>
    <t>金星村（沈家6组、铲子坪3组）</t>
  </si>
  <si>
    <t>建设滚水坝2座</t>
  </si>
  <si>
    <t>为130亩农田提供供水和受灾保护，受益人口320人</t>
  </si>
  <si>
    <t>（5）探花园进出口及弯道扩建工程</t>
  </si>
  <si>
    <t>探花村村口</t>
  </si>
  <si>
    <t>道路及弯道扩建工程200米</t>
  </si>
  <si>
    <t>2.五里牌镇</t>
  </si>
  <si>
    <t>（1）阳家码头建设</t>
  </si>
  <si>
    <t>五里牌村9组</t>
  </si>
  <si>
    <t>建设拦洪护坡及通行码头一个</t>
  </si>
  <si>
    <t>防止水毁受灾、保护农田100亩，方便2个村2000人通行</t>
  </si>
  <si>
    <t>五里牌镇政府</t>
  </si>
  <si>
    <t>（六、发改局以工代赈项目建设</t>
  </si>
  <si>
    <t>塘底乡清水村8组桥梁建设</t>
  </si>
  <si>
    <t>塘底乡清水村8组</t>
  </si>
  <si>
    <t>修建公路桥长12米，宽3.5米</t>
  </si>
  <si>
    <t>方便8组居民通行，受益人口150人</t>
  </si>
  <si>
    <t>县发改局</t>
  </si>
  <si>
    <t>塘底乡清水村</t>
  </si>
  <si>
    <t>打鼓坪乡单江村河道治理</t>
  </si>
  <si>
    <t>打鼓坪乡单江村</t>
  </si>
  <si>
    <t>护坡建设500米、水沟建设1000米</t>
  </si>
  <si>
    <t>水毁受灾修复、保护农田120亩，受益人口126人</t>
  </si>
  <si>
    <t>何家洞镇老屋张家村水渠建设</t>
  </si>
  <si>
    <t>何家洞镇老屋张家村</t>
  </si>
  <si>
    <t>农田灌溉、水沟建设500米</t>
  </si>
  <si>
    <t>为65亩农田提供供水灌溉，受益人口130人</t>
  </si>
  <si>
    <t>双牌县2019年1-11月统筹整合涉农资金指标拨付明细表</t>
  </si>
  <si>
    <t>编制时间：2019年11月30日</t>
  </si>
  <si>
    <t>发文文号</t>
  </si>
  <si>
    <t>付款日期</t>
  </si>
  <si>
    <t>支付凭证号</t>
  </si>
  <si>
    <t>状  态</t>
  </si>
  <si>
    <t>支付方式</t>
  </si>
  <si>
    <t>支付金额</t>
  </si>
  <si>
    <t>收款人全称</t>
  </si>
  <si>
    <t>收款人账号</t>
  </si>
  <si>
    <t>收款人开户银行</t>
  </si>
  <si>
    <t>摘要</t>
  </si>
  <si>
    <t>湘财建二指［2018］76号</t>
  </si>
  <si>
    <t>2019-09-19</t>
  </si>
  <si>
    <t>00020545</t>
  </si>
  <si>
    <t>已支付</t>
  </si>
  <si>
    <t>直接支付</t>
  </si>
  <si>
    <t>双牌县国库支付核算中心</t>
  </si>
  <si>
    <t>18-754901040005644</t>
  </si>
  <si>
    <t>湖南省永州市双牌县农行</t>
  </si>
  <si>
    <t>拨茶林探花村河堤左岸护砌及道路建设扶贫项目资金</t>
  </si>
  <si>
    <t>00020546</t>
  </si>
  <si>
    <t>拨县水利局2019年财政涉农整合资金</t>
  </si>
  <si>
    <t>00020547</t>
  </si>
  <si>
    <t>2019-09-24</t>
  </si>
  <si>
    <t>00020890</t>
  </si>
  <si>
    <t>双牌县尚仁里乡卿家巷村村民委员会</t>
  </si>
  <si>
    <t>82014300000006328</t>
  </si>
  <si>
    <t>双牌县农村商业银行尚仁里支行</t>
  </si>
  <si>
    <t>拨泷泊镇卿家巷村黄精种植基地扶贫整合资金</t>
  </si>
  <si>
    <t>2019-11-26</t>
  </si>
  <si>
    <t>00027877</t>
  </si>
  <si>
    <t>18754901040005644</t>
  </si>
  <si>
    <t>中国农业银行双牌县支行</t>
  </si>
  <si>
    <t>拨县水利局水利资金专户扶贫项目（整合涉农）资金</t>
  </si>
  <si>
    <t>00027878</t>
  </si>
  <si>
    <t>00027879</t>
  </si>
  <si>
    <t>00027880</t>
  </si>
  <si>
    <t>00027881</t>
  </si>
  <si>
    <t>拨水利局水利资金专户扶贫项目（整合涉农）资金</t>
  </si>
  <si>
    <t>00027882</t>
  </si>
  <si>
    <t>00027883</t>
  </si>
  <si>
    <t>00027884</t>
  </si>
  <si>
    <t>00027885</t>
  </si>
  <si>
    <t>指标小计</t>
  </si>
  <si>
    <t>支出小计</t>
  </si>
  <si>
    <t>湘财建一指［2018］13号</t>
  </si>
  <si>
    <t>2019-05-07</t>
  </si>
  <si>
    <t>00010369</t>
  </si>
  <si>
    <t>82014300000000359</t>
  </si>
  <si>
    <t>湖南省永州市双牌农村商业银行</t>
  </si>
  <si>
    <t>拨麻江镇廖家村乡村旅游项目质量保证金</t>
  </si>
  <si>
    <t>2019-06-28</t>
  </si>
  <si>
    <t>00013648</t>
  </si>
  <si>
    <t>永州恒通电力（集团）有限责任公司双牌分公司</t>
  </si>
  <si>
    <t>43050171800800000162</t>
  </si>
  <si>
    <t>中国建设银行双牌支行</t>
  </si>
  <si>
    <t>拨双牌电力光伏发电连接线扶贫项目工程款</t>
  </si>
  <si>
    <t>00013649</t>
  </si>
  <si>
    <t>拨五星岭乡五星渔港游道建设扶贫项目资金</t>
  </si>
  <si>
    <t>湘财农指［2018］178号</t>
  </si>
  <si>
    <t>2019-02-01</t>
  </si>
  <si>
    <t>00004944</t>
  </si>
  <si>
    <t>拨公路局西边湾至蔡里口公路灾后重建资金</t>
  </si>
  <si>
    <t>2019-02-02</t>
  </si>
  <si>
    <t>00005202</t>
  </si>
  <si>
    <t>湘财农指［2019］29号</t>
  </si>
  <si>
    <t>00020561</t>
  </si>
  <si>
    <t>双牌县乡镇财政管理局</t>
  </si>
  <si>
    <t>84014300000000018</t>
  </si>
  <si>
    <t>湖南省永州市双牌县农村商业银行</t>
  </si>
  <si>
    <t>拨乡财局2019年产业扶贫奖补资金</t>
  </si>
  <si>
    <t>00027875</t>
  </si>
  <si>
    <t>湖南省双牌县农村商业银行</t>
  </si>
  <si>
    <t>拨乡财局2019年贫困户产业奖补（整合涉农资金）</t>
  </si>
  <si>
    <t>00027876</t>
  </si>
  <si>
    <t>拨县农业农村局重点产业扶贫项目（整合涉农）资金</t>
  </si>
  <si>
    <t>湘财农综指【2018】5号</t>
  </si>
  <si>
    <t>00013651</t>
  </si>
  <si>
    <t>湘财外指［2018］38号</t>
  </si>
  <si>
    <t>00020541</t>
  </si>
  <si>
    <t>拨县科技和工信局2019年度电商扶贫项目资金</t>
  </si>
  <si>
    <t>湘财文指［2019］5号</t>
  </si>
  <si>
    <t>00020550</t>
  </si>
  <si>
    <t>拨农业农村局产业扶贫标准化示范基地建设资金</t>
  </si>
  <si>
    <t>湘财预［2018］176号</t>
  </si>
  <si>
    <t>2019-05-09</t>
  </si>
  <si>
    <t>00010491</t>
  </si>
  <si>
    <t>柜面应解汇款</t>
  </si>
  <si>
    <t>9430000012080401</t>
  </si>
  <si>
    <t>湖南省永州市双牌农商行</t>
  </si>
  <si>
    <t>拨农商行2019年一季度小额信贷贴息资金</t>
  </si>
  <si>
    <t>00013644</t>
  </si>
  <si>
    <t>拨茶林镇财政统筹整合资金扶贫项目工程款</t>
  </si>
  <si>
    <t>00013645</t>
  </si>
  <si>
    <t>拨水利局山洪灾害防治及饮水工程扶贫项目资金</t>
  </si>
  <si>
    <t>00013650</t>
  </si>
  <si>
    <t>00020889</t>
  </si>
  <si>
    <t>湘财预［2019］174号</t>
  </si>
  <si>
    <t>00020548</t>
  </si>
  <si>
    <t>00020559</t>
  </si>
  <si>
    <t>湘财预［2019］37号</t>
  </si>
  <si>
    <t>00020552</t>
  </si>
  <si>
    <t>00027888</t>
  </si>
  <si>
    <t>拨县发改局老区以工代赈建设扶贫项目（整合涉农）资金</t>
  </si>
  <si>
    <t>湘财预［2019］47</t>
  </si>
  <si>
    <t>00013643</t>
  </si>
  <si>
    <t>双牌农村商业银行应解汇款</t>
  </si>
  <si>
    <t>943000001208401</t>
  </si>
  <si>
    <t>拨农商行2019年2季度扶贫小额信贷贴息资金</t>
  </si>
  <si>
    <t>00013647</t>
  </si>
  <si>
    <t>双牌县城市建设投资有限公司</t>
  </si>
  <si>
    <t>82014300000922841</t>
  </si>
  <si>
    <t>湖南双牌农村商业银行</t>
  </si>
  <si>
    <t>拨泷泊镇义村至胡家村道路灾后重建扶贫项目资金</t>
  </si>
  <si>
    <t>00013652</t>
  </si>
  <si>
    <t>双牌县农业综合开发办公室项目资金专户</t>
  </si>
  <si>
    <t>43001600071052501423</t>
  </si>
  <si>
    <t>拨开发办茶林探花村河堤护砌工程扶贫项目资金</t>
  </si>
  <si>
    <t>00027889</t>
  </si>
  <si>
    <t>拨公路局西边湾至蔡里口村道路灾后重建扶贫项目（整合涉农）资金</t>
  </si>
  <si>
    <t>湘财预［2019］57号</t>
  </si>
  <si>
    <t>00020551</t>
  </si>
  <si>
    <t>00020554</t>
  </si>
  <si>
    <t>拨五里牌镇阳家码头工程扶贫资金</t>
  </si>
  <si>
    <t>00020557</t>
  </si>
  <si>
    <t>00020564</t>
  </si>
  <si>
    <t>43001600071050000625</t>
  </si>
  <si>
    <t>中国建设银行股份有限公司双牌支行</t>
  </si>
  <si>
    <t>拨县城建投义村至胡家村道路灾后重建扶贫项目资金</t>
  </si>
  <si>
    <t>00027898</t>
  </si>
  <si>
    <t>拨五里牌镇阳家码头建设扶贫项目（整合涉农）资金</t>
  </si>
  <si>
    <t>湘财预［2019］73号</t>
  </si>
  <si>
    <t>00020542</t>
  </si>
  <si>
    <t>拨打鼓坪乡打鼓坪村水毁稻田复垦及河堤修复项目扶贫资金</t>
  </si>
  <si>
    <t>00020543</t>
  </si>
  <si>
    <t>拨自然资源局2019年度五个国土建设项目扶贫资金</t>
  </si>
  <si>
    <t>00020544</t>
  </si>
  <si>
    <t>拨茶林镇2019年统筹整合涉农扶贫项目资金</t>
  </si>
  <si>
    <t>00020549</t>
  </si>
  <si>
    <t>00020553</t>
  </si>
  <si>
    <t>拨江村镇五里村茶厂建设扶贫资金（统筹整合）</t>
  </si>
  <si>
    <t>00020558</t>
  </si>
  <si>
    <t>00020892</t>
  </si>
  <si>
    <t>拨2019年三季度扶贫小额信贷贴息资金</t>
  </si>
  <si>
    <t>00027890</t>
  </si>
  <si>
    <t>00027891</t>
  </si>
  <si>
    <t>00027892</t>
  </si>
  <si>
    <t>拨打鼓坪乡打鼓坪村水毁工程扶贫项目（整合涉农）资金</t>
  </si>
  <si>
    <t>湘财资环指［2019］6号</t>
  </si>
  <si>
    <t>00027886</t>
  </si>
  <si>
    <t>湘财建二指［2019］21号</t>
  </si>
  <si>
    <t>00027893</t>
  </si>
  <si>
    <t>00027894</t>
  </si>
  <si>
    <t>拨日月湖管理局佑里钓鱼岛扶贫项目（整合涉农）资金</t>
  </si>
  <si>
    <t>00027895</t>
  </si>
  <si>
    <t>00027896</t>
  </si>
  <si>
    <t>00027897</t>
  </si>
  <si>
    <t>湘财预［2019］208号</t>
  </si>
  <si>
    <t>2019-11-29</t>
  </si>
  <si>
    <t>00028492</t>
  </si>
  <si>
    <t>拨农业农村局重点产业扶贫项目（整合涉农）资金</t>
  </si>
  <si>
    <t>201902（上年结转资金）</t>
  </si>
  <si>
    <t>00010492</t>
  </si>
  <si>
    <t>双牌县扶贫开发公司</t>
  </si>
  <si>
    <t>82014300000002404</t>
  </si>
  <si>
    <t>付扶贫开发公司2017年扶贫小额信贷贴息资金</t>
  </si>
  <si>
    <t>上年结转资金小计</t>
  </si>
  <si>
    <t>指标合计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</si>
</sst>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45">
    <font>
      <sz val="11"/>
      <color theme="1"/>
      <name val="宋体"/>
      <charset val="134"/>
      <scheme val="minor"/>
    </font>
    <font>
      <b/>
      <sz val="18"/>
      <color rgb="FF000000"/>
      <name val="宋体"/>
      <charset val="134"/>
    </font>
    <font>
      <b/>
      <sz val="18"/>
      <color theme="1"/>
      <name val="宋体"/>
      <charset val="134"/>
    </font>
    <font>
      <sz val="10"/>
      <color theme="1"/>
      <name val="宋体"/>
      <charset val="134"/>
      <scheme val="major"/>
    </font>
    <font>
      <b/>
      <sz val="9"/>
      <color theme="1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color theme="1"/>
      <name val="华文宋体"/>
      <charset val="134"/>
    </font>
    <font>
      <b/>
      <sz val="10"/>
      <color theme="1"/>
      <name val="宋体"/>
      <charset val="134"/>
      <scheme val="major"/>
    </font>
    <font>
      <sz val="10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sz val="9"/>
      <color theme="1"/>
      <name val="宋体"/>
      <charset val="134"/>
      <scheme val="major"/>
    </font>
    <font>
      <sz val="10"/>
      <color theme="1"/>
      <name val="仿宋_GB2312"/>
      <charset val="134"/>
    </font>
    <font>
      <sz val="10"/>
      <name val="宋体"/>
      <charset val="134"/>
      <scheme val="major"/>
    </font>
    <font>
      <sz val="9"/>
      <color theme="1"/>
      <name val="仿宋_GB2312"/>
      <charset val="134"/>
    </font>
    <font>
      <sz val="9"/>
      <color theme="1"/>
      <name val="Times New Roman"/>
      <charset val="134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theme="1"/>
      <name val="Tahoma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indexed="8"/>
      <name val="宋体"/>
      <charset val="134"/>
      <scheme val="minor"/>
    </font>
    <font>
      <b/>
      <sz val="10"/>
      <color indexed="8"/>
      <name val="宋体"/>
      <charset val="134"/>
      <scheme val="maj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4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30" fillId="8" borderId="0" applyNumberFormat="0" applyBorder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8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13" applyNumberFormat="0" applyFont="0" applyAlignment="0" applyProtection="0">
      <alignment vertical="center"/>
    </xf>
    <xf numFmtId="0" fontId="22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9" fillId="1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2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3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2" fillId="10" borderId="12" applyNumberFormat="0" applyAlignment="0" applyProtection="0">
      <alignment vertical="center"/>
    </xf>
    <xf numFmtId="0" fontId="36" fillId="10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4" fillId="5" borderId="10" applyNumberFormat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18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40" fillId="0" borderId="15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25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9" fillId="14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7" fillId="0" borderId="0">
      <alignment vertical="center"/>
    </xf>
    <xf numFmtId="0" fontId="29" fillId="34" borderId="0" applyNumberFormat="0" applyBorder="0" applyAlignment="0" applyProtection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28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protection locked="0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4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43" fontId="43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2" fillId="0" borderId="0"/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/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7" fillId="0" borderId="0">
      <alignment vertical="center"/>
    </xf>
    <xf numFmtId="0" fontId="22" fillId="0" borderId="0"/>
    <xf numFmtId="0" fontId="27" fillId="0" borderId="0">
      <alignment vertical="center"/>
    </xf>
    <xf numFmtId="0" fontId="22" fillId="0" borderId="0"/>
    <xf numFmtId="0" fontId="27" fillId="0" borderId="0">
      <alignment vertical="center"/>
    </xf>
    <xf numFmtId="0" fontId="22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2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>
      <alignment vertical="center"/>
    </xf>
  </cellStyleXfs>
  <cellXfs count="55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82" applyFont="1" applyFill="1" applyAlignment="1">
      <alignment horizontal="center" vertical="center"/>
    </xf>
    <xf numFmtId="0" fontId="2" fillId="0" borderId="0" xfId="82" applyFont="1" applyFill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2" xfId="82" applyFont="1" applyFill="1" applyBorder="1" applyAlignment="1">
      <alignment horizontal="center" vertical="center"/>
    </xf>
    <xf numFmtId="0" fontId="4" fillId="0" borderId="2" xfId="82" applyFont="1" applyFill="1" applyBorder="1" applyAlignment="1">
      <alignment horizontal="center" vertical="center" wrapText="1"/>
    </xf>
    <xf numFmtId="0" fontId="5" fillId="0" borderId="2" xfId="82" applyFont="1" applyFill="1" applyBorder="1" applyAlignment="1">
      <alignment vertical="center" wrapText="1"/>
    </xf>
    <xf numFmtId="0" fontId="5" fillId="2" borderId="2" xfId="82" applyFont="1" applyFill="1" applyBorder="1" applyAlignment="1">
      <alignment vertical="center" wrapText="1"/>
    </xf>
    <xf numFmtId="0" fontId="4" fillId="0" borderId="2" xfId="82" applyFont="1" applyFill="1" applyBorder="1" applyAlignment="1">
      <alignment vertical="center" wrapText="1"/>
    </xf>
    <xf numFmtId="0" fontId="6" fillId="0" borderId="2" xfId="82" applyFont="1" applyFill="1" applyBorder="1" applyAlignment="1">
      <alignment horizontal="center" vertical="center" wrapText="1"/>
    </xf>
    <xf numFmtId="0" fontId="4" fillId="2" borderId="2" xfId="82" applyFont="1" applyFill="1" applyBorder="1" applyAlignment="1">
      <alignment vertical="center" wrapText="1"/>
    </xf>
    <xf numFmtId="49" fontId="5" fillId="0" borderId="2" xfId="82" applyNumberFormat="1" applyFont="1" applyFill="1" applyBorder="1" applyAlignment="1">
      <alignment vertical="center" wrapText="1"/>
    </xf>
    <xf numFmtId="14" fontId="5" fillId="0" borderId="2" xfId="82" applyNumberFormat="1" applyFont="1" applyFill="1" applyBorder="1" applyAlignment="1">
      <alignment vertical="center" wrapText="1"/>
    </xf>
    <xf numFmtId="0" fontId="7" fillId="2" borderId="0" xfId="0" applyNumberFormat="1" applyFont="1" applyFill="1" applyBorder="1" applyAlignment="1" applyProtection="1">
      <alignment vertical="center"/>
    </xf>
    <xf numFmtId="0" fontId="8" fillId="2" borderId="0" xfId="77" applyFont="1" applyFill="1">
      <alignment vertical="center"/>
    </xf>
    <xf numFmtId="0" fontId="4" fillId="0" borderId="2" xfId="82" applyFont="1" applyFill="1" applyBorder="1" applyAlignment="1">
      <alignment vertical="center"/>
    </xf>
    <xf numFmtId="0" fontId="5" fillId="0" borderId="2" xfId="82" applyFont="1" applyFill="1" applyBorder="1" applyAlignment="1">
      <alignment horizontal="center" vertical="center"/>
    </xf>
    <xf numFmtId="0" fontId="0" fillId="3" borderId="0" xfId="0" applyFont="1" applyFill="1">
      <alignment vertical="center"/>
    </xf>
    <xf numFmtId="0" fontId="9" fillId="0" borderId="0" xfId="0" applyFont="1">
      <alignment vertical="center"/>
    </xf>
    <xf numFmtId="0" fontId="10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5" xfId="86" applyFont="1" applyBorder="1" applyAlignment="1">
      <alignment vertical="center" wrapText="1"/>
    </xf>
    <xf numFmtId="0" fontId="12" fillId="0" borderId="2" xfId="16" applyFont="1" applyFill="1" applyBorder="1" applyAlignment="1">
      <alignment horizontal="center" vertical="center" wrapText="1"/>
    </xf>
    <xf numFmtId="0" fontId="13" fillId="0" borderId="2" xfId="82" applyFont="1" applyFill="1" applyBorder="1" applyAlignment="1">
      <alignment horizontal="left" vertical="center" wrapText="1"/>
    </xf>
    <xf numFmtId="0" fontId="14" fillId="0" borderId="2" xfId="82" applyFont="1" applyFill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13" fillId="0" borderId="4" xfId="82" applyFont="1" applyFill="1" applyBorder="1" applyAlignment="1">
      <alignment vertical="center" wrapText="1"/>
    </xf>
    <xf numFmtId="0" fontId="15" fillId="0" borderId="2" xfId="0" applyFont="1" applyBorder="1" applyAlignment="1">
      <alignment horizontal="left" vertical="center" wrapText="1"/>
    </xf>
    <xf numFmtId="0" fontId="11" fillId="3" borderId="2" xfId="0" applyFont="1" applyFill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16" fillId="0" borderId="5" xfId="0" applyFont="1" applyBorder="1" applyAlignment="1">
      <alignment vertical="center" wrapText="1"/>
    </xf>
    <xf numFmtId="0" fontId="11" fillId="0" borderId="5" xfId="0" applyFont="1" applyBorder="1" applyAlignment="1">
      <alignment horizontal="left" vertical="center" wrapText="1"/>
    </xf>
    <xf numFmtId="0" fontId="11" fillId="0" borderId="6" xfId="0" applyFont="1" applyBorder="1" applyAlignment="1">
      <alignment horizontal="left" vertical="center" wrapText="1"/>
    </xf>
    <xf numFmtId="0" fontId="5" fillId="0" borderId="2" xfId="82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7" fillId="0" borderId="2" xfId="0" applyFont="1" applyBorder="1" applyAlignment="1">
      <alignment vertical="center" wrapText="1"/>
    </xf>
    <xf numFmtId="0" fontId="5" fillId="0" borderId="3" xfId="82" applyFont="1" applyBorder="1" applyAlignment="1">
      <alignment horizontal="center" vertical="center" wrapText="1"/>
    </xf>
    <xf numFmtId="0" fontId="18" fillId="0" borderId="2" xfId="137" applyFont="1" applyFill="1" applyBorder="1" applyAlignment="1">
      <alignment horizontal="left" vertical="center" wrapText="1"/>
    </xf>
    <xf numFmtId="0" fontId="18" fillId="0" borderId="2" xfId="153" applyFont="1" applyFill="1" applyBorder="1" applyAlignment="1">
      <alignment horizontal="left" vertical="center" wrapText="1"/>
    </xf>
    <xf numFmtId="0" fontId="19" fillId="0" borderId="2" xfId="157" applyFont="1" applyFill="1" applyBorder="1" applyAlignment="1">
      <alignment horizontal="center" vertical="center" wrapText="1"/>
    </xf>
    <xf numFmtId="0" fontId="4" fillId="0" borderId="2" xfId="82" applyFont="1" applyFill="1" applyBorder="1" applyAlignment="1" quotePrefix="1">
      <alignment horizontal="center" vertical="center"/>
    </xf>
    <xf numFmtId="0" fontId="4" fillId="0" borderId="2" xfId="82" applyFont="1" applyFill="1" applyBorder="1" applyAlignment="1" quotePrefix="1">
      <alignment horizontal="center" vertical="center" wrapText="1"/>
    </xf>
    <xf numFmtId="0" fontId="5" fillId="0" borderId="2" xfId="82" applyFont="1" applyFill="1" applyBorder="1" applyAlignment="1" quotePrefix="1">
      <alignment vertical="center" wrapText="1"/>
    </xf>
    <xf numFmtId="49" fontId="5" fillId="0" borderId="2" xfId="82" applyNumberFormat="1" applyFont="1" applyFill="1" applyBorder="1" applyAlignment="1" quotePrefix="1">
      <alignment vertical="center" wrapText="1"/>
    </xf>
    <xf numFmtId="14" fontId="5" fillId="0" borderId="2" xfId="82" applyNumberFormat="1" applyFont="1" applyFill="1" applyBorder="1" applyAlignment="1" quotePrefix="1">
      <alignment vertical="center" wrapText="1"/>
    </xf>
    <xf numFmtId="0" fontId="7" fillId="2" borderId="0" xfId="0" applyNumberFormat="1" applyFont="1" applyFill="1" applyBorder="1" applyAlignment="1" applyProtection="1" quotePrefix="1">
      <alignment vertical="center"/>
    </xf>
    <xf numFmtId="0" fontId="8" fillId="2" borderId="0" xfId="77" applyFont="1" applyFill="1" quotePrefix="1">
      <alignment vertical="center"/>
    </xf>
  </cellXfs>
  <cellStyles count="246">
    <cellStyle name="常规" xfId="0" builtinId="0"/>
    <cellStyle name="货币[0]" xfId="1" builtinId="7"/>
    <cellStyle name="货币" xfId="2" builtinId="4"/>
    <cellStyle name="常规 2 2 4" xfId="3"/>
    <cellStyle name="20% - 强调文字颜色 3" xfId="4" builtinId="38"/>
    <cellStyle name="输入" xfId="5" builtinId="20"/>
    <cellStyle name="常规 13 2" xfId="6"/>
    <cellStyle name="千位分隔[0]" xfId="7" builtinId="6"/>
    <cellStyle name="40% - 强调文字颜色 3" xfId="8" builtinId="39"/>
    <cellStyle name="差" xfId="9" builtinId="27"/>
    <cellStyle name="千位分隔" xfId="10" builtinId="3"/>
    <cellStyle name="60% - 强调文字颜色 3" xfId="11" builtinId="40"/>
    <cellStyle name="超链接" xfId="12" builtinId="8"/>
    <cellStyle name="百分比" xfId="13" builtinId="5"/>
    <cellStyle name="已访问的超链接" xfId="14" builtinId="9"/>
    <cellStyle name="注释" xfId="15" builtinId="10"/>
    <cellStyle name="常规 6" xfId="16"/>
    <cellStyle name="警告文本" xfId="17" builtinId="11"/>
    <cellStyle name="常规 6 5" xfId="18"/>
    <cellStyle name="60% - 强调文字颜色 2" xfId="19" builtinId="36"/>
    <cellStyle name="标题 4" xfId="20" builtinId="19"/>
    <cellStyle name="标题" xfId="21" builtinId="15"/>
    <cellStyle name="常规 5 2" xfId="22"/>
    <cellStyle name="解释性文本" xfId="23" builtinId="53"/>
    <cellStyle name="常规 54 2" xfId="24"/>
    <cellStyle name="常规 49 2" xfId="25"/>
    <cellStyle name="常规 12" xfId="26"/>
    <cellStyle name="标题 1" xfId="27" builtinId="16"/>
    <cellStyle name="标题 2" xfId="28" builtinId="17"/>
    <cellStyle name="60% - 强调文字颜色 1" xfId="29" builtinId="32"/>
    <cellStyle name="标题 3" xfId="30" builtinId="18"/>
    <cellStyle name="60% - 强调文字颜色 4" xfId="31" builtinId="44"/>
    <cellStyle name="输出" xfId="32" builtinId="21"/>
    <cellStyle name="计算" xfId="33" builtinId="22"/>
    <cellStyle name="常规 31" xfId="34"/>
    <cellStyle name="常规 26" xfId="35"/>
    <cellStyle name="检查单元格" xfId="36" builtinId="23"/>
    <cellStyle name="20% - 强调文字颜色 6" xfId="37" builtinId="50"/>
    <cellStyle name="常规 8 3" xfId="38"/>
    <cellStyle name="强调文字颜色 2" xfId="39" builtinId="33"/>
    <cellStyle name="链接单元格" xfId="40" builtinId="24"/>
    <cellStyle name="汇总" xfId="41" builtinId="25"/>
    <cellStyle name="好" xfId="42" builtinId="26"/>
    <cellStyle name="常规 21" xfId="43"/>
    <cellStyle name="常规 16" xfId="44"/>
    <cellStyle name="适中" xfId="45" builtinId="28"/>
    <cellStyle name="20% - 强调文字颜色 5" xfId="46" builtinId="46"/>
    <cellStyle name="常规 8 2" xfId="47"/>
    <cellStyle name="强调文字颜色 1" xfId="48" builtinId="29"/>
    <cellStyle name="20% - 强调文字颜色 1" xfId="49" builtinId="30"/>
    <cellStyle name="40% - 强调文字颜色 1" xfId="50" builtinId="31"/>
    <cellStyle name="20% - 强调文字颜色 2" xfId="51" builtinId="34"/>
    <cellStyle name="40% - 强调文字颜色 2" xfId="52" builtinId="35"/>
    <cellStyle name="常规 53" xfId="53"/>
    <cellStyle name="常规 13 2 2" xfId="54"/>
    <cellStyle name="强调文字颜色 3" xfId="55" builtinId="37"/>
    <cellStyle name="强调文字颜色 4" xfId="56" builtinId="41"/>
    <cellStyle name="20% - 强调文字颜色 4" xfId="57" builtinId="42"/>
    <cellStyle name="40% - 强调文字颜色 4" xfId="58" builtinId="43"/>
    <cellStyle name="强调文字颜色 5" xfId="59" builtinId="45"/>
    <cellStyle name="40% - 强调文字颜色 5" xfId="60" builtinId="47"/>
    <cellStyle name="常规 13 2 2 2" xfId="61"/>
    <cellStyle name="常规 53 2" xfId="62"/>
    <cellStyle name="60% - 强调文字颜色 5" xfId="63" builtinId="48"/>
    <cellStyle name="强调文字颜色 6" xfId="64" builtinId="49"/>
    <cellStyle name="40% - 强调文字颜色 6" xfId="65" builtinId="51"/>
    <cellStyle name="常规 53 3" xfId="66"/>
    <cellStyle name="60% - 强调文字颜色 6" xfId="67" builtinId="52"/>
    <cellStyle name="常规 10" xfId="68"/>
    <cellStyle name="常规 11" xfId="69"/>
    <cellStyle name="常规 12 2" xfId="70"/>
    <cellStyle name="常规 13" xfId="71"/>
    <cellStyle name="常规 14" xfId="72"/>
    <cellStyle name="常规 14 2" xfId="73"/>
    <cellStyle name="常规 15" xfId="74"/>
    <cellStyle name="常规 20" xfId="75"/>
    <cellStyle name="常规 17" xfId="76"/>
    <cellStyle name="常规 22" xfId="77"/>
    <cellStyle name="常规 18" xfId="78"/>
    <cellStyle name="常规 23" xfId="79"/>
    <cellStyle name="常规 19" xfId="80"/>
    <cellStyle name="常规 24" xfId="81"/>
    <cellStyle name="常规 2" xfId="82"/>
    <cellStyle name="常规 2 10" xfId="83"/>
    <cellStyle name="常规 2 11" xfId="84"/>
    <cellStyle name="常规 2 12" xfId="85"/>
    <cellStyle name="常规_Sheet1" xfId="86"/>
    <cellStyle name="常规 2 13" xfId="87"/>
    <cellStyle name="常规 2 14" xfId="88"/>
    <cellStyle name="常规 2 19" xfId="89"/>
    <cellStyle name="常规 2 2" xfId="90"/>
    <cellStyle name="常规 2 2 2" xfId="91"/>
    <cellStyle name="常规 2 2 2 2" xfId="92"/>
    <cellStyle name="常规 2 2 3" xfId="93"/>
    <cellStyle name="常规 2 2 31" xfId="94"/>
    <cellStyle name="常规 2 2 5" xfId="95"/>
    <cellStyle name="常规 50" xfId="96"/>
    <cellStyle name="常规 2 2 6" xfId="97"/>
    <cellStyle name="常规 46" xfId="98"/>
    <cellStyle name="常规 51" xfId="99"/>
    <cellStyle name="常规 2 2 7" xfId="100"/>
    <cellStyle name="常规 47" xfId="101"/>
    <cellStyle name="常规 52" xfId="102"/>
    <cellStyle name="常规 2 3" xfId="103"/>
    <cellStyle name="常规 2 3 2" xfId="104"/>
    <cellStyle name="常规 2 3 3" xfId="105"/>
    <cellStyle name="常规 2 3 4" xfId="106"/>
    <cellStyle name="常规 2 3 5" xfId="107"/>
    <cellStyle name="常规 2 3 6" xfId="108"/>
    <cellStyle name="常规 2 4" xfId="109"/>
    <cellStyle name="常规 2 4 2" xfId="110"/>
    <cellStyle name="常规 2 4 3" xfId="111"/>
    <cellStyle name="常规 2 5" xfId="112"/>
    <cellStyle name="常规 2 5 2" xfId="113"/>
    <cellStyle name="常规 2 5 3" xfId="114"/>
    <cellStyle name="常规 2 5 4" xfId="115"/>
    <cellStyle name="常规 2 5 5" xfId="116"/>
    <cellStyle name="千位分隔 2" xfId="117"/>
    <cellStyle name="常规 2 5 6" xfId="118"/>
    <cellStyle name="常规 2 6" xfId="119"/>
    <cellStyle name="常规 2 7" xfId="120"/>
    <cellStyle name="常规 2 8" xfId="121"/>
    <cellStyle name="常规 2 9" xfId="122"/>
    <cellStyle name="常规 24 2" xfId="123"/>
    <cellStyle name="常规 24 2 2" xfId="124"/>
    <cellStyle name="常规 69 3" xfId="125"/>
    <cellStyle name="常规 24 2 3" xfId="126"/>
    <cellStyle name="常规 24 3" xfId="127"/>
    <cellStyle name="常规 24 4" xfId="128"/>
    <cellStyle name="常规 25" xfId="129"/>
    <cellStyle name="常规 30" xfId="130"/>
    <cellStyle name="常规 27" xfId="131"/>
    <cellStyle name="常规 32" xfId="132"/>
    <cellStyle name="常规 28" xfId="133"/>
    <cellStyle name="常规 57 2" xfId="134"/>
    <cellStyle name="常规 62 2" xfId="135"/>
    <cellStyle name="常规 29" xfId="136"/>
    <cellStyle name="常规 34" xfId="137"/>
    <cellStyle name="常规 57 3" xfId="138"/>
    <cellStyle name="常规 62 3" xfId="139"/>
    <cellStyle name="常规 29 2" xfId="140"/>
    <cellStyle name="常规 34 2" xfId="141"/>
    <cellStyle name="常规 29 3" xfId="142"/>
    <cellStyle name="常规 34 3" xfId="143"/>
    <cellStyle name="常规 3" xfId="144"/>
    <cellStyle name="常规 3 2" xfId="145"/>
    <cellStyle name="常规 3 3" xfId="146"/>
    <cellStyle name="常规 3 4" xfId="147"/>
    <cellStyle name="常规 3 5" xfId="148"/>
    <cellStyle name="常规 3 6" xfId="149"/>
    <cellStyle name="常规 32 2" xfId="150"/>
    <cellStyle name="常规 32 3" xfId="151"/>
    <cellStyle name="常规 34 4" xfId="152"/>
    <cellStyle name="常规 35" xfId="153"/>
    <cellStyle name="常规 35 2" xfId="154"/>
    <cellStyle name="常规 35 3" xfId="155"/>
    <cellStyle name="常规 35 4" xfId="156"/>
    <cellStyle name="常规 36" xfId="157"/>
    <cellStyle name="常规 41" xfId="158"/>
    <cellStyle name="常规 36 2" xfId="159"/>
    <cellStyle name="常规 41 2" xfId="160"/>
    <cellStyle name="常规 36 3" xfId="161"/>
    <cellStyle name="常规 41 3" xfId="162"/>
    <cellStyle name="常规 36 4" xfId="163"/>
    <cellStyle name="常规 4" xfId="164"/>
    <cellStyle name="常规 4 2" xfId="165"/>
    <cellStyle name="常规 46 2" xfId="166"/>
    <cellStyle name="常规 51 2" xfId="167"/>
    <cellStyle name="常规 46 3" xfId="168"/>
    <cellStyle name="常规 51 3" xfId="169"/>
    <cellStyle name="常规 47 2" xfId="170"/>
    <cellStyle name="常规 52 2" xfId="171"/>
    <cellStyle name="常规 47 3" xfId="172"/>
    <cellStyle name="常规 52 3" xfId="173"/>
    <cellStyle name="常规 49" xfId="174"/>
    <cellStyle name="常规 54" xfId="175"/>
    <cellStyle name="常规 49 3" xfId="176"/>
    <cellStyle name="常规 54 3" xfId="177"/>
    <cellStyle name="常规 5" xfId="178"/>
    <cellStyle name="常规 5 3" xfId="179"/>
    <cellStyle name="常规 5 4" xfId="180"/>
    <cellStyle name="常规 5 5" xfId="181"/>
    <cellStyle name="常规 5 6" xfId="182"/>
    <cellStyle name="常规 50 2" xfId="183"/>
    <cellStyle name="常规 50 3" xfId="184"/>
    <cellStyle name="常规 55" xfId="185"/>
    <cellStyle name="常规 60" xfId="186"/>
    <cellStyle name="常规 55 2" xfId="187"/>
    <cellStyle name="常规 60 2" xfId="188"/>
    <cellStyle name="常规 55 3" xfId="189"/>
    <cellStyle name="常规 60 3" xfId="190"/>
    <cellStyle name="常规 56" xfId="191"/>
    <cellStyle name="常规 61" xfId="192"/>
    <cellStyle name="常规 56 2" xfId="193"/>
    <cellStyle name="常规 61 2" xfId="194"/>
    <cellStyle name="常规 56 3" xfId="195"/>
    <cellStyle name="常规 61 3" xfId="196"/>
    <cellStyle name="常规 57" xfId="197"/>
    <cellStyle name="常规 62" xfId="198"/>
    <cellStyle name="常规 59" xfId="199"/>
    <cellStyle name="常规 64" xfId="200"/>
    <cellStyle name="常规 59 2" xfId="201"/>
    <cellStyle name="常规 64 2" xfId="202"/>
    <cellStyle name="常规 59 3" xfId="203"/>
    <cellStyle name="常规 64 3" xfId="204"/>
    <cellStyle name="常规 7 2 2 2" xfId="205"/>
    <cellStyle name="常规 6 2" xfId="206"/>
    <cellStyle name="常规 6 3" xfId="207"/>
    <cellStyle name="常规 6 3 2" xfId="208"/>
    <cellStyle name="常规 6 3 3" xfId="209"/>
    <cellStyle name="常规 6 3 4" xfId="210"/>
    <cellStyle name="常规 6 3 5" xfId="211"/>
    <cellStyle name="常规 6 3 6" xfId="212"/>
    <cellStyle name="常规 6 4" xfId="213"/>
    <cellStyle name="常规 63" xfId="214"/>
    <cellStyle name="常规 63 2" xfId="215"/>
    <cellStyle name="常规 63 3" xfId="216"/>
    <cellStyle name="常规 65" xfId="217"/>
    <cellStyle name="常规 70" xfId="218"/>
    <cellStyle name="常规 65 2" xfId="219"/>
    <cellStyle name="常规 70 2" xfId="220"/>
    <cellStyle name="常规 65 3" xfId="221"/>
    <cellStyle name="常规 70 3" xfId="222"/>
    <cellStyle name="常规 66" xfId="223"/>
    <cellStyle name="常规 71" xfId="224"/>
    <cellStyle name="常规 66 2" xfId="225"/>
    <cellStyle name="常规 71 2" xfId="226"/>
    <cellStyle name="常规 66 3" xfId="227"/>
    <cellStyle name="常规 71 3" xfId="228"/>
    <cellStyle name="常规 67" xfId="229"/>
    <cellStyle name="常规 67 2" xfId="230"/>
    <cellStyle name="常规 67 3" xfId="231"/>
    <cellStyle name="常规 68" xfId="232"/>
    <cellStyle name="常规 68 2" xfId="233"/>
    <cellStyle name="常规 8" xfId="234"/>
    <cellStyle name="常规 68 3" xfId="235"/>
    <cellStyle name="常规 9" xfId="236"/>
    <cellStyle name="常规 69" xfId="237"/>
    <cellStyle name="常规 69 2" xfId="238"/>
    <cellStyle name="常规 7" xfId="239"/>
    <cellStyle name="常规 7 2" xfId="240"/>
    <cellStyle name="常规 7 2 2" xfId="241"/>
    <cellStyle name="常规 8 4" xfId="242"/>
    <cellStyle name="常规 8 5" xfId="243"/>
    <cellStyle name="常规 8 6" xfId="244"/>
    <cellStyle name="常规_Sheet1 3" xfId="24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4"/>
  <sheetViews>
    <sheetView tabSelected="1" workbookViewId="0">
      <pane xSplit="8" ySplit="6" topLeftCell="I37" activePane="bottomRight" state="frozen"/>
      <selection/>
      <selection pane="topRight"/>
      <selection pane="bottomLeft"/>
      <selection pane="bottomRight" activeCell="Q5" sqref="Q5"/>
    </sheetView>
  </sheetViews>
  <sheetFormatPr defaultColWidth="9" defaultRowHeight="13.5"/>
  <cols>
    <col min="1" max="1" width="5.875" style="1" customWidth="1"/>
    <col min="2" max="2" width="16.5" customWidth="1"/>
    <col min="3" max="3" width="11.625" customWidth="1"/>
    <col min="4" max="4" width="13.25" customWidth="1"/>
    <col min="5" max="5" width="14" customWidth="1"/>
    <col min="6" max="6" width="10.25" customWidth="1"/>
    <col min="7" max="7" width="11.25" style="1" customWidth="1"/>
    <col min="8" max="8" width="10" style="1" customWidth="1"/>
    <col min="9" max="9" width="14.625" customWidth="1"/>
    <col min="10" max="10" width="12.75" customWidth="1"/>
    <col min="11" max="11" width="10.125" customWidth="1"/>
    <col min="12" max="12" width="9.75" customWidth="1"/>
  </cols>
  <sheetData>
    <row r="1" ht="34.5" customHeight="1" spans="1:12">
      <c r="A1" s="21" t="s">
        <v>0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</row>
    <row r="2" ht="23.1" customHeight="1" spans="1:12">
      <c r="A2" s="4" t="s">
        <v>1</v>
      </c>
      <c r="B2" s="4"/>
      <c r="C2" s="4"/>
      <c r="D2" s="4"/>
      <c r="E2" s="5" t="s">
        <v>2</v>
      </c>
      <c r="F2" s="5"/>
      <c r="G2" s="5"/>
      <c r="H2" s="5"/>
      <c r="I2" s="4"/>
      <c r="J2" s="4"/>
      <c r="K2" s="4" t="s">
        <v>3</v>
      </c>
      <c r="L2" s="4"/>
    </row>
    <row r="3" ht="16.5" customHeight="1" spans="1:12">
      <c r="A3" s="22" t="s">
        <v>4</v>
      </c>
      <c r="B3" s="22" t="s">
        <v>5</v>
      </c>
      <c r="C3" s="22" t="s">
        <v>6</v>
      </c>
      <c r="D3" s="22" t="s">
        <v>7</v>
      </c>
      <c r="E3" s="22" t="s">
        <v>8</v>
      </c>
      <c r="F3" s="22" t="s">
        <v>9</v>
      </c>
      <c r="G3" s="23" t="s">
        <v>10</v>
      </c>
      <c r="H3" s="23" t="s">
        <v>11</v>
      </c>
      <c r="I3" s="23" t="s">
        <v>12</v>
      </c>
      <c r="J3" s="23" t="s">
        <v>13</v>
      </c>
      <c r="K3" s="47" t="s">
        <v>14</v>
      </c>
      <c r="L3" s="48"/>
    </row>
    <row r="4" ht="39" customHeight="1" spans="1:12">
      <c r="A4" s="24"/>
      <c r="B4" s="24"/>
      <c r="C4" s="24"/>
      <c r="D4" s="24"/>
      <c r="E4" s="24"/>
      <c r="F4" s="24"/>
      <c r="G4" s="23"/>
      <c r="H4" s="23"/>
      <c r="I4" s="23"/>
      <c r="J4" s="23"/>
      <c r="K4" s="49" t="s">
        <v>15</v>
      </c>
      <c r="L4" s="29" t="s">
        <v>16</v>
      </c>
    </row>
    <row r="5" ht="21" customHeight="1" spans="1:12">
      <c r="A5" s="23">
        <v>1</v>
      </c>
      <c r="B5" s="25" t="s">
        <v>17</v>
      </c>
      <c r="C5" s="26"/>
      <c r="D5" s="27" t="s">
        <v>18</v>
      </c>
      <c r="E5" s="28"/>
      <c r="F5" s="27">
        <f t="shared" ref="F5:H5" si="0">F6+F24</f>
        <v>4200</v>
      </c>
      <c r="G5" s="27">
        <f t="shared" si="0"/>
        <v>4131.09</v>
      </c>
      <c r="H5" s="27">
        <f t="shared" si="0"/>
        <v>4103.4133</v>
      </c>
      <c r="I5" s="27">
        <f t="shared" ref="I5:I7" si="1">G5-H5</f>
        <v>27.6767</v>
      </c>
      <c r="J5" s="28"/>
      <c r="K5" s="28"/>
      <c r="L5" s="28"/>
    </row>
    <row r="6" ht="21.95" customHeight="1" spans="1:12">
      <c r="A6" s="23">
        <v>2</v>
      </c>
      <c r="B6" s="28" t="s">
        <v>19</v>
      </c>
      <c r="C6" s="28"/>
      <c r="D6" s="27" t="s">
        <v>20</v>
      </c>
      <c r="E6" s="28"/>
      <c r="F6" s="27">
        <f t="shared" ref="F6:H6" si="2">F7+F11+F14+F18+F20+F23</f>
        <v>2254.83</v>
      </c>
      <c r="G6" s="27">
        <f t="shared" si="2"/>
        <v>2184.83</v>
      </c>
      <c r="H6" s="27">
        <f t="shared" si="2"/>
        <v>2160.6933</v>
      </c>
      <c r="I6" s="27">
        <f t="shared" si="1"/>
        <v>24.1367000000005</v>
      </c>
      <c r="J6" s="27"/>
      <c r="K6" s="28"/>
      <c r="L6" s="28"/>
    </row>
    <row r="7" ht="23.25" customHeight="1" spans="1:12">
      <c r="A7" s="23">
        <v>3</v>
      </c>
      <c r="B7" s="28" t="s">
        <v>21</v>
      </c>
      <c r="C7" s="28"/>
      <c r="D7" s="27" t="s">
        <v>22</v>
      </c>
      <c r="E7" s="28"/>
      <c r="F7" s="27">
        <f t="shared" ref="F7:H7" si="3">F8+F10+F9</f>
        <v>1125.13</v>
      </c>
      <c r="G7" s="27">
        <f t="shared" si="3"/>
        <v>1110.19</v>
      </c>
      <c r="H7" s="27">
        <f t="shared" si="3"/>
        <v>1095.29</v>
      </c>
      <c r="I7" s="27">
        <f t="shared" si="1"/>
        <v>14.9000000000001</v>
      </c>
      <c r="J7" s="27"/>
      <c r="K7" s="28"/>
      <c r="L7" s="28"/>
    </row>
    <row r="8" ht="59.25" customHeight="1" spans="1:12">
      <c r="A8" s="23">
        <v>4</v>
      </c>
      <c r="B8" s="29" t="s">
        <v>23</v>
      </c>
      <c r="C8" s="29" t="s">
        <v>24</v>
      </c>
      <c r="D8" s="30" t="s">
        <v>25</v>
      </c>
      <c r="E8" s="29" t="s">
        <v>26</v>
      </c>
      <c r="F8" s="27">
        <v>835.13</v>
      </c>
      <c r="G8" s="27">
        <v>820.19</v>
      </c>
      <c r="H8" s="27">
        <v>818.79</v>
      </c>
      <c r="I8" s="27">
        <v>1.4</v>
      </c>
      <c r="J8" s="23" t="s">
        <v>27</v>
      </c>
      <c r="K8" s="29" t="s">
        <v>28</v>
      </c>
      <c r="L8" s="29" t="s">
        <v>28</v>
      </c>
    </row>
    <row r="9" ht="51" customHeight="1" spans="1:12">
      <c r="A9" s="23">
        <v>5</v>
      </c>
      <c r="B9" s="31" t="s">
        <v>29</v>
      </c>
      <c r="C9" s="32" t="s">
        <v>30</v>
      </c>
      <c r="D9" s="30" t="s">
        <v>31</v>
      </c>
      <c r="E9" s="32" t="s">
        <v>32</v>
      </c>
      <c r="F9" s="27">
        <v>200</v>
      </c>
      <c r="G9" s="27">
        <v>200</v>
      </c>
      <c r="H9" s="27">
        <f>G9-13.5</f>
        <v>186.5</v>
      </c>
      <c r="I9" s="27">
        <v>13.4</v>
      </c>
      <c r="J9" s="23" t="s">
        <v>27</v>
      </c>
      <c r="K9" s="29" t="s">
        <v>28</v>
      </c>
      <c r="L9" s="29" t="s">
        <v>28</v>
      </c>
    </row>
    <row r="10" ht="57" customHeight="1" spans="1:12">
      <c r="A10" s="23">
        <v>6</v>
      </c>
      <c r="B10" s="29" t="s">
        <v>33</v>
      </c>
      <c r="C10" s="29" t="s">
        <v>34</v>
      </c>
      <c r="D10" s="23" t="s">
        <v>35</v>
      </c>
      <c r="E10" s="29" t="s">
        <v>36</v>
      </c>
      <c r="F10" s="23">
        <v>90</v>
      </c>
      <c r="G10" s="23">
        <v>90</v>
      </c>
      <c r="H10" s="23">
        <v>90</v>
      </c>
      <c r="I10" s="27">
        <f t="shared" ref="I10:I20" si="4">G10-H10</f>
        <v>0</v>
      </c>
      <c r="J10" s="23" t="s">
        <v>37</v>
      </c>
      <c r="K10" s="29" t="s">
        <v>28</v>
      </c>
      <c r="L10" s="29" t="s">
        <v>28</v>
      </c>
    </row>
    <row r="11" ht="40.5" customHeight="1" spans="1:12">
      <c r="A11" s="23">
        <v>7</v>
      </c>
      <c r="B11" s="28" t="s">
        <v>38</v>
      </c>
      <c r="C11" s="28"/>
      <c r="D11" s="27"/>
      <c r="E11" s="28"/>
      <c r="F11" s="27">
        <f t="shared" ref="F11:H11" si="5">F12+F13</f>
        <v>53.14</v>
      </c>
      <c r="G11" s="27">
        <f t="shared" si="5"/>
        <v>53.14</v>
      </c>
      <c r="H11" s="27">
        <f t="shared" si="5"/>
        <v>53.14</v>
      </c>
      <c r="I11" s="27">
        <f t="shared" si="4"/>
        <v>0</v>
      </c>
      <c r="J11" s="23"/>
      <c r="K11" s="28"/>
      <c r="L11" s="28"/>
    </row>
    <row r="12" ht="48.95" customHeight="1" spans="1:12">
      <c r="A12" s="23">
        <v>8</v>
      </c>
      <c r="B12" s="29" t="s">
        <v>39</v>
      </c>
      <c r="C12" s="29" t="s">
        <v>40</v>
      </c>
      <c r="D12" s="23" t="s">
        <v>41</v>
      </c>
      <c r="E12" s="29" t="s">
        <v>42</v>
      </c>
      <c r="F12" s="23">
        <v>30</v>
      </c>
      <c r="G12" s="23">
        <v>30</v>
      </c>
      <c r="H12" s="23">
        <v>30</v>
      </c>
      <c r="I12" s="27">
        <f t="shared" si="4"/>
        <v>0</v>
      </c>
      <c r="J12" s="23" t="s">
        <v>37</v>
      </c>
      <c r="K12" s="29" t="s">
        <v>43</v>
      </c>
      <c r="L12" s="29" t="s">
        <v>43</v>
      </c>
    </row>
    <row r="13" ht="51" customHeight="1" spans="1:12">
      <c r="A13" s="23">
        <v>9</v>
      </c>
      <c r="B13" s="29" t="s">
        <v>44</v>
      </c>
      <c r="C13" s="29" t="s">
        <v>45</v>
      </c>
      <c r="D13" s="23" t="s">
        <v>46</v>
      </c>
      <c r="E13" s="29" t="s">
        <v>47</v>
      </c>
      <c r="F13" s="23">
        <v>23.14</v>
      </c>
      <c r="G13" s="23">
        <v>23.14</v>
      </c>
      <c r="H13" s="23">
        <v>23.14</v>
      </c>
      <c r="I13" s="27">
        <f t="shared" si="4"/>
        <v>0</v>
      </c>
      <c r="J13" s="23" t="s">
        <v>37</v>
      </c>
      <c r="K13" s="29" t="s">
        <v>48</v>
      </c>
      <c r="L13" s="29" t="s">
        <v>45</v>
      </c>
    </row>
    <row r="14" ht="26.25" customHeight="1" spans="1:12">
      <c r="A14" s="23">
        <v>10</v>
      </c>
      <c r="B14" s="28" t="s">
        <v>49</v>
      </c>
      <c r="C14" s="28"/>
      <c r="D14" s="27" t="s">
        <v>22</v>
      </c>
      <c r="E14" s="28"/>
      <c r="F14" s="27">
        <f t="shared" ref="F14:H14" si="6">F15+F16+F17</f>
        <v>147.92</v>
      </c>
      <c r="G14" s="27">
        <f t="shared" si="6"/>
        <v>98.42</v>
      </c>
      <c r="H14" s="27">
        <f t="shared" si="6"/>
        <v>98.42</v>
      </c>
      <c r="I14" s="27">
        <f t="shared" si="4"/>
        <v>0</v>
      </c>
      <c r="J14" s="27"/>
      <c r="K14" s="28"/>
      <c r="L14" s="28"/>
    </row>
    <row r="15" ht="51" customHeight="1" spans="1:12">
      <c r="A15" s="23">
        <v>11</v>
      </c>
      <c r="B15" s="29" t="s">
        <v>50</v>
      </c>
      <c r="C15" s="29" t="s">
        <v>51</v>
      </c>
      <c r="D15" s="23" t="s">
        <v>52</v>
      </c>
      <c r="E15" s="29" t="s">
        <v>53</v>
      </c>
      <c r="F15" s="23">
        <v>49.5</v>
      </c>
      <c r="G15" s="23"/>
      <c r="H15" s="23"/>
      <c r="I15" s="27">
        <f t="shared" si="4"/>
        <v>0</v>
      </c>
      <c r="J15" s="23" t="s">
        <v>54</v>
      </c>
      <c r="K15" s="29" t="s">
        <v>55</v>
      </c>
      <c r="L15" s="29" t="s">
        <v>55</v>
      </c>
    </row>
    <row r="16" ht="62.1" customHeight="1" spans="1:12">
      <c r="A16" s="23">
        <v>12</v>
      </c>
      <c r="B16" s="29" t="s">
        <v>56</v>
      </c>
      <c r="C16" s="29" t="s">
        <v>57</v>
      </c>
      <c r="D16" s="23" t="s">
        <v>58</v>
      </c>
      <c r="E16" s="29" t="s">
        <v>59</v>
      </c>
      <c r="F16" s="23">
        <v>24.92</v>
      </c>
      <c r="G16" s="23">
        <v>24.92</v>
      </c>
      <c r="H16" s="23">
        <v>24.92</v>
      </c>
      <c r="I16" s="27">
        <f t="shared" si="4"/>
        <v>0</v>
      </c>
      <c r="J16" s="23" t="s">
        <v>37</v>
      </c>
      <c r="K16" s="29" t="s">
        <v>60</v>
      </c>
      <c r="L16" s="29" t="s">
        <v>60</v>
      </c>
    </row>
    <row r="17" s="1" customFormat="1" ht="48" customHeight="1" spans="1:12">
      <c r="A17" s="23">
        <v>13</v>
      </c>
      <c r="B17" s="29" t="s">
        <v>61</v>
      </c>
      <c r="C17" s="29" t="s">
        <v>62</v>
      </c>
      <c r="D17" s="23" t="s">
        <v>63</v>
      </c>
      <c r="E17" s="29" t="s">
        <v>64</v>
      </c>
      <c r="F17" s="23">
        <v>73.5</v>
      </c>
      <c r="G17" s="23">
        <v>73.5</v>
      </c>
      <c r="H17" s="23">
        <v>73.5</v>
      </c>
      <c r="I17" s="27">
        <f t="shared" si="4"/>
        <v>0</v>
      </c>
      <c r="J17" s="23" t="s">
        <v>37</v>
      </c>
      <c r="K17" s="29" t="s">
        <v>65</v>
      </c>
      <c r="L17" s="29" t="s">
        <v>65</v>
      </c>
    </row>
    <row r="18" ht="24.75" customHeight="1" spans="1:12">
      <c r="A18" s="23">
        <v>14</v>
      </c>
      <c r="B18" s="28" t="s">
        <v>66</v>
      </c>
      <c r="C18" s="28"/>
      <c r="D18" s="27" t="s">
        <v>22</v>
      </c>
      <c r="E18" s="28"/>
      <c r="F18" s="27">
        <f t="shared" ref="F18:H18" si="7">F19</f>
        <v>720</v>
      </c>
      <c r="G18" s="27">
        <f t="shared" si="7"/>
        <v>714.44</v>
      </c>
      <c r="H18" s="27">
        <f t="shared" si="7"/>
        <v>714.44</v>
      </c>
      <c r="I18" s="27">
        <f t="shared" si="4"/>
        <v>0</v>
      </c>
      <c r="J18" s="27"/>
      <c r="K18" s="28"/>
      <c r="L18" s="28"/>
    </row>
    <row r="19" ht="56.1" customHeight="1" spans="1:12">
      <c r="A19" s="23">
        <v>15</v>
      </c>
      <c r="B19" s="29" t="s">
        <v>67</v>
      </c>
      <c r="C19" s="29" t="s">
        <v>68</v>
      </c>
      <c r="D19" s="23" t="s">
        <v>69</v>
      </c>
      <c r="E19" s="29" t="s">
        <v>70</v>
      </c>
      <c r="F19" s="23">
        <v>720</v>
      </c>
      <c r="G19" s="23">
        <v>714.44</v>
      </c>
      <c r="H19" s="23">
        <v>714.44</v>
      </c>
      <c r="I19" s="27">
        <f t="shared" si="4"/>
        <v>0</v>
      </c>
      <c r="J19" s="23" t="s">
        <v>71</v>
      </c>
      <c r="K19" s="29" t="s">
        <v>72</v>
      </c>
      <c r="L19" s="29" t="s">
        <v>72</v>
      </c>
    </row>
    <row r="20" ht="30.95" customHeight="1" spans="1:12">
      <c r="A20" s="23">
        <v>16</v>
      </c>
      <c r="B20" s="28" t="s">
        <v>73</v>
      </c>
      <c r="C20" s="28"/>
      <c r="D20" s="27" t="s">
        <v>22</v>
      </c>
      <c r="E20" s="28"/>
      <c r="F20" s="27">
        <f t="shared" ref="F20:H20" si="8">SUM(F21:F22)</f>
        <v>106</v>
      </c>
      <c r="G20" s="27">
        <f t="shared" si="8"/>
        <v>106</v>
      </c>
      <c r="H20" s="27">
        <f t="shared" si="8"/>
        <v>96.7633</v>
      </c>
      <c r="I20" s="27">
        <f t="shared" si="4"/>
        <v>9.2367</v>
      </c>
      <c r="J20" s="27"/>
      <c r="K20" s="28"/>
      <c r="L20" s="28"/>
    </row>
    <row r="21" ht="95.1" customHeight="1" spans="1:12">
      <c r="A21" s="23">
        <v>17</v>
      </c>
      <c r="B21" s="33" t="s">
        <v>74</v>
      </c>
      <c r="C21" s="34" t="s">
        <v>75</v>
      </c>
      <c r="D21" s="30" t="s">
        <v>76</v>
      </c>
      <c r="E21" s="35" t="s">
        <v>77</v>
      </c>
      <c r="F21" s="23">
        <v>96</v>
      </c>
      <c r="G21" s="23">
        <v>96</v>
      </c>
      <c r="H21" s="23">
        <v>86.7633</v>
      </c>
      <c r="I21" s="27">
        <v>9.2367</v>
      </c>
      <c r="J21" s="23" t="s">
        <v>27</v>
      </c>
      <c r="K21" s="29" t="s">
        <v>78</v>
      </c>
      <c r="L21" s="29" t="s">
        <v>78</v>
      </c>
    </row>
    <row r="22" ht="99" customHeight="1" spans="1:12">
      <c r="A22" s="23">
        <v>18</v>
      </c>
      <c r="B22" s="36" t="s">
        <v>79</v>
      </c>
      <c r="C22" s="34" t="s">
        <v>75</v>
      </c>
      <c r="D22" s="37" t="s">
        <v>80</v>
      </c>
      <c r="E22" s="35" t="s">
        <v>81</v>
      </c>
      <c r="F22" s="23">
        <v>10</v>
      </c>
      <c r="G22" s="23">
        <v>10</v>
      </c>
      <c r="H22" s="23">
        <v>10</v>
      </c>
      <c r="I22" s="27">
        <f t="shared" ref="I22:I30" si="9">G22-H22</f>
        <v>0</v>
      </c>
      <c r="J22" s="23" t="s">
        <v>37</v>
      </c>
      <c r="K22" s="29" t="s">
        <v>78</v>
      </c>
      <c r="L22" s="29" t="s">
        <v>78</v>
      </c>
    </row>
    <row r="23" ht="51" customHeight="1" spans="1:12">
      <c r="A23" s="23">
        <v>19</v>
      </c>
      <c r="B23" s="28" t="s">
        <v>82</v>
      </c>
      <c r="C23" s="29" t="s">
        <v>83</v>
      </c>
      <c r="D23" s="23" t="s">
        <v>84</v>
      </c>
      <c r="E23" s="29" t="s">
        <v>85</v>
      </c>
      <c r="F23" s="27">
        <v>102.64</v>
      </c>
      <c r="G23" s="27">
        <v>102.64</v>
      </c>
      <c r="H23" s="27">
        <v>102.64</v>
      </c>
      <c r="I23" s="27">
        <f t="shared" si="9"/>
        <v>0</v>
      </c>
      <c r="J23" s="23" t="s">
        <v>37</v>
      </c>
      <c r="K23" s="29" t="s">
        <v>86</v>
      </c>
      <c r="L23" s="29" t="s">
        <v>86</v>
      </c>
    </row>
    <row r="24" ht="26.1" customHeight="1" spans="1:12">
      <c r="A24" s="23">
        <v>20</v>
      </c>
      <c r="B24" s="28" t="s">
        <v>87</v>
      </c>
      <c r="C24" s="28"/>
      <c r="D24" s="27" t="s">
        <v>20</v>
      </c>
      <c r="E24" s="28"/>
      <c r="F24" s="27">
        <f t="shared" ref="F24:H24" si="10">F25+F29+F62+F51+F54+F71</f>
        <v>1945.17</v>
      </c>
      <c r="G24" s="27">
        <f t="shared" si="10"/>
        <v>1946.26</v>
      </c>
      <c r="H24" s="27">
        <f t="shared" si="10"/>
        <v>1942.72</v>
      </c>
      <c r="I24" s="27">
        <f t="shared" si="9"/>
        <v>3.53999999999996</v>
      </c>
      <c r="J24" s="27"/>
      <c r="K24" s="28"/>
      <c r="L24" s="28"/>
    </row>
    <row r="25" ht="30" customHeight="1" spans="1:12">
      <c r="A25" s="23">
        <v>21</v>
      </c>
      <c r="B25" s="28" t="s">
        <v>88</v>
      </c>
      <c r="C25" s="28"/>
      <c r="D25" s="27" t="s">
        <v>22</v>
      </c>
      <c r="E25" s="28"/>
      <c r="F25" s="27">
        <f t="shared" ref="F25:H25" si="11">F26</f>
        <v>601.97</v>
      </c>
      <c r="G25" s="27">
        <f t="shared" si="11"/>
        <v>601.97</v>
      </c>
      <c r="H25" s="27">
        <f t="shared" si="11"/>
        <v>601.97</v>
      </c>
      <c r="I25" s="27">
        <f t="shared" si="9"/>
        <v>0</v>
      </c>
      <c r="J25" s="27"/>
      <c r="K25" s="28"/>
      <c r="L25" s="28"/>
    </row>
    <row r="26" ht="30" customHeight="1" spans="1:12">
      <c r="A26" s="23">
        <v>22</v>
      </c>
      <c r="B26" s="29" t="s">
        <v>89</v>
      </c>
      <c r="C26" s="29"/>
      <c r="D26" s="23"/>
      <c r="E26" s="29"/>
      <c r="F26" s="23">
        <f t="shared" ref="F26:H26" si="12">F28+F27</f>
        <v>601.97</v>
      </c>
      <c r="G26" s="23">
        <f t="shared" si="12"/>
        <v>601.97</v>
      </c>
      <c r="H26" s="23">
        <f t="shared" si="12"/>
        <v>601.97</v>
      </c>
      <c r="I26" s="27">
        <f t="shared" si="9"/>
        <v>0</v>
      </c>
      <c r="J26" s="23"/>
      <c r="K26" s="29"/>
      <c r="L26" s="29"/>
    </row>
    <row r="27" ht="48" customHeight="1" spans="1:12">
      <c r="A27" s="23">
        <v>23</v>
      </c>
      <c r="B27" s="29" t="s">
        <v>90</v>
      </c>
      <c r="C27" s="29" t="s">
        <v>91</v>
      </c>
      <c r="D27" s="23" t="s">
        <v>92</v>
      </c>
      <c r="E27" s="29" t="s">
        <v>93</v>
      </c>
      <c r="F27" s="23">
        <v>480</v>
      </c>
      <c r="G27" s="23">
        <f>280+200</f>
        <v>480</v>
      </c>
      <c r="H27" s="27">
        <v>480</v>
      </c>
      <c r="I27" s="27">
        <f t="shared" si="9"/>
        <v>0</v>
      </c>
      <c r="J27" s="23" t="s">
        <v>37</v>
      </c>
      <c r="K27" s="29" t="s">
        <v>94</v>
      </c>
      <c r="L27" s="29" t="s">
        <v>94</v>
      </c>
    </row>
    <row r="28" ht="47" customHeight="1" spans="1:12">
      <c r="A28" s="23">
        <v>24</v>
      </c>
      <c r="B28" s="29" t="s">
        <v>95</v>
      </c>
      <c r="C28" s="29" t="s">
        <v>96</v>
      </c>
      <c r="D28" s="23" t="s">
        <v>97</v>
      </c>
      <c r="E28" s="29" t="s">
        <v>98</v>
      </c>
      <c r="F28" s="23">
        <v>121.97</v>
      </c>
      <c r="G28" s="23">
        <v>121.97</v>
      </c>
      <c r="H28" s="23">
        <v>121.97</v>
      </c>
      <c r="I28" s="27">
        <f t="shared" si="9"/>
        <v>0</v>
      </c>
      <c r="J28" s="23" t="s">
        <v>37</v>
      </c>
      <c r="K28" s="50" t="s">
        <v>99</v>
      </c>
      <c r="L28" s="50" t="s">
        <v>99</v>
      </c>
    </row>
    <row r="29" s="19" customFormat="1" ht="32.25" customHeight="1" spans="1:12">
      <c r="A29" s="23">
        <v>25</v>
      </c>
      <c r="B29" s="38" t="s">
        <v>100</v>
      </c>
      <c r="C29" s="38"/>
      <c r="D29" s="39" t="s">
        <v>22</v>
      </c>
      <c r="E29" s="38"/>
      <c r="F29" s="39">
        <f t="shared" ref="F29:H29" si="13">F30</f>
        <v>777.36</v>
      </c>
      <c r="G29" s="39">
        <f t="shared" si="13"/>
        <v>778.45</v>
      </c>
      <c r="H29" s="39">
        <f t="shared" si="13"/>
        <v>775.98</v>
      </c>
      <c r="I29" s="39">
        <f t="shared" si="9"/>
        <v>2.47000000000003</v>
      </c>
      <c r="J29" s="39"/>
      <c r="K29" s="38"/>
      <c r="L29" s="38"/>
    </row>
    <row r="30" s="19" customFormat="1" ht="27" customHeight="1" spans="1:12">
      <c r="A30" s="23">
        <v>26</v>
      </c>
      <c r="B30" s="38" t="s">
        <v>101</v>
      </c>
      <c r="C30" s="38"/>
      <c r="D30" s="39" t="s">
        <v>102</v>
      </c>
      <c r="E30" s="38"/>
      <c r="F30" s="39">
        <f>F31+F33+F35+F37+F39</f>
        <v>777.36</v>
      </c>
      <c r="G30" s="39">
        <v>778.45</v>
      </c>
      <c r="H30" s="39">
        <f>H31+H33+H35+H37+H39</f>
        <v>775.98</v>
      </c>
      <c r="I30" s="39">
        <f t="shared" si="9"/>
        <v>2.47000000000003</v>
      </c>
      <c r="J30" s="39"/>
      <c r="K30" s="38"/>
      <c r="L30" s="38"/>
    </row>
    <row r="31" s="19" customFormat="1" ht="28.5" customHeight="1" spans="1:12">
      <c r="A31" s="23">
        <v>27</v>
      </c>
      <c r="B31" s="40" t="s">
        <v>103</v>
      </c>
      <c r="C31" s="40"/>
      <c r="D31" s="41"/>
      <c r="E31" s="40"/>
      <c r="F31" s="41">
        <v>200</v>
      </c>
      <c r="G31" s="41">
        <v>200</v>
      </c>
      <c r="H31" s="41">
        <f t="shared" ref="H31:H35" si="14">H32</f>
        <v>200</v>
      </c>
      <c r="I31" s="39"/>
      <c r="J31" s="41"/>
      <c r="K31" s="40"/>
      <c r="L31" s="40"/>
    </row>
    <row r="32" s="19" customFormat="1" ht="66.95" customHeight="1" spans="1:12">
      <c r="A32" s="23">
        <v>28</v>
      </c>
      <c r="B32" s="40" t="s">
        <v>104</v>
      </c>
      <c r="C32" s="40" t="s">
        <v>105</v>
      </c>
      <c r="D32" s="41" t="s">
        <v>106</v>
      </c>
      <c r="E32" s="40" t="s">
        <v>107</v>
      </c>
      <c r="F32" s="41">
        <v>200</v>
      </c>
      <c r="G32" s="41">
        <v>200</v>
      </c>
      <c r="H32" s="41">
        <v>200</v>
      </c>
      <c r="I32" s="39"/>
      <c r="J32" s="23" t="s">
        <v>37</v>
      </c>
      <c r="K32" s="40" t="s">
        <v>108</v>
      </c>
      <c r="L32" s="40" t="s">
        <v>109</v>
      </c>
    </row>
    <row r="33" s="19" customFormat="1" ht="27.95" customHeight="1" spans="1:12">
      <c r="A33" s="23">
        <v>29</v>
      </c>
      <c r="B33" s="40" t="s">
        <v>110</v>
      </c>
      <c r="C33" s="40"/>
      <c r="D33" s="41"/>
      <c r="E33" s="40"/>
      <c r="F33" s="41">
        <f>SUM(F34:F34)</f>
        <v>179</v>
      </c>
      <c r="G33" s="41">
        <v>179</v>
      </c>
      <c r="H33" s="41">
        <v>179</v>
      </c>
      <c r="I33" s="39"/>
      <c r="J33" s="23"/>
      <c r="K33" s="40" t="s">
        <v>108</v>
      </c>
      <c r="L33" s="40" t="s">
        <v>109</v>
      </c>
    </row>
    <row r="34" s="19" customFormat="1" ht="72.95" customHeight="1" spans="1:12">
      <c r="A34" s="23">
        <v>30</v>
      </c>
      <c r="B34" s="40" t="s">
        <v>111</v>
      </c>
      <c r="C34" s="40" t="s">
        <v>112</v>
      </c>
      <c r="D34" s="41" t="s">
        <v>113</v>
      </c>
      <c r="E34" s="40" t="s">
        <v>114</v>
      </c>
      <c r="F34" s="41">
        <v>179</v>
      </c>
      <c r="G34" s="41">
        <v>179</v>
      </c>
      <c r="H34" s="41">
        <v>179</v>
      </c>
      <c r="I34" s="39"/>
      <c r="J34" s="23" t="s">
        <v>37</v>
      </c>
      <c r="K34" s="40" t="s">
        <v>108</v>
      </c>
      <c r="L34" s="40" t="s">
        <v>109</v>
      </c>
    </row>
    <row r="35" s="19" customFormat="1" ht="30.95" customHeight="1" spans="1:12">
      <c r="A35" s="23">
        <v>31</v>
      </c>
      <c r="B35" s="40" t="s">
        <v>115</v>
      </c>
      <c r="C35" s="40"/>
      <c r="D35" s="41"/>
      <c r="E35" s="40"/>
      <c r="F35" s="41">
        <f>F36</f>
        <v>96</v>
      </c>
      <c r="G35" s="41">
        <v>96</v>
      </c>
      <c r="H35" s="41">
        <f t="shared" si="14"/>
        <v>96</v>
      </c>
      <c r="I35" s="39"/>
      <c r="J35" s="23" t="s">
        <v>37</v>
      </c>
      <c r="K35" s="40" t="s">
        <v>108</v>
      </c>
      <c r="L35" s="40" t="s">
        <v>109</v>
      </c>
    </row>
    <row r="36" s="19" customFormat="1" ht="60" customHeight="1" spans="1:12">
      <c r="A36" s="23">
        <v>32</v>
      </c>
      <c r="B36" s="40" t="s">
        <v>116</v>
      </c>
      <c r="C36" s="40" t="s">
        <v>117</v>
      </c>
      <c r="D36" s="42" t="s">
        <v>118</v>
      </c>
      <c r="E36" s="40" t="s">
        <v>119</v>
      </c>
      <c r="F36" s="41">
        <v>96</v>
      </c>
      <c r="G36" s="41">
        <v>96</v>
      </c>
      <c r="H36" s="41">
        <v>96</v>
      </c>
      <c r="I36" s="39"/>
      <c r="J36" s="23" t="s">
        <v>37</v>
      </c>
      <c r="K36" s="40" t="s">
        <v>108</v>
      </c>
      <c r="L36" s="40" t="s">
        <v>109</v>
      </c>
    </row>
    <row r="37" s="19" customFormat="1" ht="36" customHeight="1" spans="1:12">
      <c r="A37" s="23">
        <v>33</v>
      </c>
      <c r="B37" s="40" t="s">
        <v>120</v>
      </c>
      <c r="C37" s="40"/>
      <c r="D37" s="41"/>
      <c r="E37" s="40"/>
      <c r="F37" s="41">
        <v>58</v>
      </c>
      <c r="G37" s="41">
        <v>58</v>
      </c>
      <c r="H37" s="41">
        <v>58</v>
      </c>
      <c r="I37" s="39"/>
      <c r="J37" s="23"/>
      <c r="K37" s="40"/>
      <c r="L37" s="40"/>
    </row>
    <row r="38" s="19" customFormat="1" ht="96" spans="1:12">
      <c r="A38" s="23">
        <v>34</v>
      </c>
      <c r="B38" s="40" t="s">
        <v>121</v>
      </c>
      <c r="C38" s="40" t="s">
        <v>122</v>
      </c>
      <c r="D38" s="41" t="s">
        <v>123</v>
      </c>
      <c r="E38" s="40" t="s">
        <v>124</v>
      </c>
      <c r="F38" s="41">
        <v>58</v>
      </c>
      <c r="G38" s="41">
        <v>58</v>
      </c>
      <c r="H38" s="41">
        <v>58</v>
      </c>
      <c r="I38" s="39"/>
      <c r="J38" s="23" t="s">
        <v>37</v>
      </c>
      <c r="K38" s="40" t="s">
        <v>108</v>
      </c>
      <c r="L38" s="40" t="s">
        <v>109</v>
      </c>
    </row>
    <row r="39" s="19" customFormat="1" ht="45" customHeight="1" spans="1:12">
      <c r="A39" s="23">
        <v>35</v>
      </c>
      <c r="B39" s="40" t="s">
        <v>125</v>
      </c>
      <c r="C39" s="40"/>
      <c r="D39" s="41"/>
      <c r="E39" s="40"/>
      <c r="F39" s="41">
        <f>SUM(F40:F50)</f>
        <v>244.36</v>
      </c>
      <c r="G39" s="41">
        <f>SUM(G40:G50)</f>
        <v>244.36</v>
      </c>
      <c r="H39" s="41">
        <f>SUM(H40:H50)</f>
        <v>242.98</v>
      </c>
      <c r="I39" s="41">
        <f>SUM(I40:I50)</f>
        <v>1.38</v>
      </c>
      <c r="J39" s="23" t="s">
        <v>37</v>
      </c>
      <c r="K39" s="40" t="s">
        <v>108</v>
      </c>
      <c r="L39" s="40" t="s">
        <v>109</v>
      </c>
    </row>
    <row r="40" s="19" customFormat="1" ht="48.95" customHeight="1" spans="1:12">
      <c r="A40" s="23">
        <v>36</v>
      </c>
      <c r="B40" s="40" t="s">
        <v>126</v>
      </c>
      <c r="C40" s="40" t="s">
        <v>127</v>
      </c>
      <c r="D40" s="41" t="s">
        <v>128</v>
      </c>
      <c r="E40" s="40" t="s">
        <v>129</v>
      </c>
      <c r="F40" s="41">
        <v>28</v>
      </c>
      <c r="G40" s="41">
        <v>28</v>
      </c>
      <c r="H40" s="41">
        <v>28</v>
      </c>
      <c r="I40" s="39"/>
      <c r="J40" s="23" t="s">
        <v>37</v>
      </c>
      <c r="K40" s="40" t="s">
        <v>108</v>
      </c>
      <c r="L40" s="40" t="s">
        <v>109</v>
      </c>
    </row>
    <row r="41" s="19" customFormat="1" ht="50.1" customHeight="1" spans="1:12">
      <c r="A41" s="23">
        <v>37</v>
      </c>
      <c r="B41" s="40" t="s">
        <v>130</v>
      </c>
      <c r="C41" s="40" t="s">
        <v>131</v>
      </c>
      <c r="D41" s="41" t="s">
        <v>132</v>
      </c>
      <c r="E41" s="40" t="s">
        <v>133</v>
      </c>
      <c r="F41" s="41">
        <v>42</v>
      </c>
      <c r="G41" s="41">
        <v>42</v>
      </c>
      <c r="H41" s="41">
        <v>42</v>
      </c>
      <c r="I41" s="39"/>
      <c r="J41" s="23" t="s">
        <v>37</v>
      </c>
      <c r="K41" s="40" t="s">
        <v>108</v>
      </c>
      <c r="L41" s="40" t="s">
        <v>109</v>
      </c>
    </row>
    <row r="42" s="19" customFormat="1" ht="57" customHeight="1" spans="1:12">
      <c r="A42" s="23">
        <v>38</v>
      </c>
      <c r="B42" s="40" t="s">
        <v>134</v>
      </c>
      <c r="C42" s="40" t="s">
        <v>135</v>
      </c>
      <c r="D42" s="41" t="s">
        <v>136</v>
      </c>
      <c r="E42" s="40" t="s">
        <v>137</v>
      </c>
      <c r="F42" s="41">
        <v>18</v>
      </c>
      <c r="G42" s="41">
        <v>18</v>
      </c>
      <c r="H42" s="41">
        <v>18</v>
      </c>
      <c r="I42" s="39"/>
      <c r="J42" s="23" t="s">
        <v>37</v>
      </c>
      <c r="K42" s="40" t="s">
        <v>108</v>
      </c>
      <c r="L42" s="40" t="s">
        <v>109</v>
      </c>
    </row>
    <row r="43" s="19" customFormat="1" ht="45" customHeight="1" spans="1:12">
      <c r="A43" s="23">
        <v>39</v>
      </c>
      <c r="B43" s="40" t="s">
        <v>138</v>
      </c>
      <c r="C43" s="40" t="s">
        <v>139</v>
      </c>
      <c r="D43" s="41" t="s">
        <v>140</v>
      </c>
      <c r="E43" s="40" t="s">
        <v>141</v>
      </c>
      <c r="F43" s="41">
        <v>5.12</v>
      </c>
      <c r="G43" s="41">
        <v>5.12</v>
      </c>
      <c r="H43" s="41">
        <v>5.12</v>
      </c>
      <c r="I43" s="39"/>
      <c r="J43" s="23" t="s">
        <v>37</v>
      </c>
      <c r="K43" s="40" t="s">
        <v>108</v>
      </c>
      <c r="L43" s="40" t="s">
        <v>109</v>
      </c>
    </row>
    <row r="44" s="19" customFormat="1" ht="43.5" customHeight="1" spans="1:12">
      <c r="A44" s="23">
        <v>40</v>
      </c>
      <c r="B44" s="40" t="s">
        <v>142</v>
      </c>
      <c r="C44" s="40" t="s">
        <v>143</v>
      </c>
      <c r="D44" s="41" t="s">
        <v>144</v>
      </c>
      <c r="E44" s="40" t="s">
        <v>145</v>
      </c>
      <c r="F44" s="41">
        <v>28</v>
      </c>
      <c r="G44" s="41">
        <v>28</v>
      </c>
      <c r="H44" s="41">
        <v>26.62</v>
      </c>
      <c r="I44" s="39">
        <f>28-H44</f>
        <v>1.38</v>
      </c>
      <c r="J44" s="23" t="s">
        <v>146</v>
      </c>
      <c r="K44" s="40" t="s">
        <v>108</v>
      </c>
      <c r="L44" s="40" t="s">
        <v>109</v>
      </c>
    </row>
    <row r="45" s="19" customFormat="1" ht="39" customHeight="1" spans="1:12">
      <c r="A45" s="23">
        <v>41</v>
      </c>
      <c r="B45" s="40" t="s">
        <v>147</v>
      </c>
      <c r="C45" s="40" t="s">
        <v>148</v>
      </c>
      <c r="D45" s="41" t="s">
        <v>149</v>
      </c>
      <c r="E45" s="40" t="s">
        <v>150</v>
      </c>
      <c r="F45" s="41">
        <v>9.63</v>
      </c>
      <c r="G45" s="41">
        <v>9.63</v>
      </c>
      <c r="H45" s="41">
        <v>9.63</v>
      </c>
      <c r="I45" s="39">
        <f>G45-H45</f>
        <v>0</v>
      </c>
      <c r="J45" s="23" t="s">
        <v>37</v>
      </c>
      <c r="K45" s="40" t="s">
        <v>108</v>
      </c>
      <c r="L45" s="40" t="s">
        <v>109</v>
      </c>
    </row>
    <row r="46" s="19" customFormat="1" ht="96" spans="1:12">
      <c r="A46" s="23">
        <v>42</v>
      </c>
      <c r="B46" s="40" t="s">
        <v>151</v>
      </c>
      <c r="C46" s="40" t="s">
        <v>152</v>
      </c>
      <c r="D46" s="41" t="s">
        <v>153</v>
      </c>
      <c r="E46" s="40" t="s">
        <v>154</v>
      </c>
      <c r="F46" s="41">
        <v>40</v>
      </c>
      <c r="G46" s="41">
        <v>40</v>
      </c>
      <c r="H46" s="41">
        <v>40</v>
      </c>
      <c r="I46" s="39"/>
      <c r="J46" s="23" t="s">
        <v>37</v>
      </c>
      <c r="K46" s="40" t="s">
        <v>108</v>
      </c>
      <c r="L46" s="40" t="s">
        <v>109</v>
      </c>
    </row>
    <row r="47" s="19" customFormat="1" ht="43.5" customHeight="1" spans="1:12">
      <c r="A47" s="23">
        <v>43</v>
      </c>
      <c r="B47" s="40" t="s">
        <v>155</v>
      </c>
      <c r="C47" s="40" t="s">
        <v>156</v>
      </c>
      <c r="D47" s="41" t="s">
        <v>157</v>
      </c>
      <c r="E47" s="40" t="s">
        <v>158</v>
      </c>
      <c r="F47" s="41">
        <v>5.11</v>
      </c>
      <c r="G47" s="41">
        <v>5.11</v>
      </c>
      <c r="H47" s="41">
        <v>5.11</v>
      </c>
      <c r="I47" s="39"/>
      <c r="J47" s="23" t="s">
        <v>37</v>
      </c>
      <c r="K47" s="40" t="s">
        <v>108</v>
      </c>
      <c r="L47" s="40" t="s">
        <v>109</v>
      </c>
    </row>
    <row r="48" s="19" customFormat="1" ht="51" customHeight="1" spans="1:12">
      <c r="A48" s="23">
        <v>44</v>
      </c>
      <c r="B48" s="40" t="s">
        <v>159</v>
      </c>
      <c r="C48" s="40" t="s">
        <v>160</v>
      </c>
      <c r="D48" s="41" t="s">
        <v>161</v>
      </c>
      <c r="E48" s="40" t="s">
        <v>162</v>
      </c>
      <c r="F48" s="41">
        <v>4.5</v>
      </c>
      <c r="G48" s="41">
        <v>4.5</v>
      </c>
      <c r="H48" s="41">
        <v>4.5</v>
      </c>
      <c r="I48" s="39"/>
      <c r="J48" s="23" t="s">
        <v>37</v>
      </c>
      <c r="K48" s="40" t="s">
        <v>108</v>
      </c>
      <c r="L48" s="40" t="s">
        <v>109</v>
      </c>
    </row>
    <row r="49" s="19" customFormat="1" ht="75" customHeight="1" spans="1:12">
      <c r="A49" s="23">
        <v>45</v>
      </c>
      <c r="B49" s="40" t="s">
        <v>163</v>
      </c>
      <c r="C49" s="40" t="s">
        <v>164</v>
      </c>
      <c r="D49" s="42" t="s">
        <v>165</v>
      </c>
      <c r="E49" s="40" t="s">
        <v>166</v>
      </c>
      <c r="F49" s="41">
        <v>4</v>
      </c>
      <c r="G49" s="41">
        <v>4</v>
      </c>
      <c r="H49" s="41">
        <v>4</v>
      </c>
      <c r="I49" s="39"/>
      <c r="J49" s="23" t="s">
        <v>37</v>
      </c>
      <c r="K49" s="40" t="s">
        <v>108</v>
      </c>
      <c r="L49" s="40" t="s">
        <v>109</v>
      </c>
    </row>
    <row r="50" s="19" customFormat="1" ht="42.75" customHeight="1" spans="1:12">
      <c r="A50" s="23">
        <v>46</v>
      </c>
      <c r="B50" s="40" t="s">
        <v>167</v>
      </c>
      <c r="C50" s="41" t="s">
        <v>168</v>
      </c>
      <c r="D50" s="41" t="s">
        <v>169</v>
      </c>
      <c r="E50" s="40" t="s">
        <v>170</v>
      </c>
      <c r="F50" s="41">
        <v>60</v>
      </c>
      <c r="G50" s="41">
        <v>60</v>
      </c>
      <c r="H50" s="41">
        <v>60</v>
      </c>
      <c r="I50" s="39"/>
      <c r="J50" s="23" t="s">
        <v>37</v>
      </c>
      <c r="K50" s="40" t="s">
        <v>108</v>
      </c>
      <c r="L50" s="40" t="s">
        <v>109</v>
      </c>
    </row>
    <row r="51" s="19" customFormat="1" ht="40.5" customHeight="1" spans="1:12">
      <c r="A51" s="23">
        <v>47</v>
      </c>
      <c r="B51" s="38" t="s">
        <v>171</v>
      </c>
      <c r="C51" s="38"/>
      <c r="D51" s="39"/>
      <c r="E51" s="38"/>
      <c r="F51" s="39">
        <f t="shared" ref="F51:H51" si="15">F52+F53</f>
        <v>196.84</v>
      </c>
      <c r="G51" s="39">
        <f t="shared" si="15"/>
        <v>196.84</v>
      </c>
      <c r="H51" s="39">
        <f t="shared" si="15"/>
        <v>196.84</v>
      </c>
      <c r="I51" s="39">
        <f t="shared" ref="I51:I74" si="16">G51-H51</f>
        <v>0</v>
      </c>
      <c r="J51" s="23"/>
      <c r="K51" s="38"/>
      <c r="L51" s="38"/>
    </row>
    <row r="52" s="1" customFormat="1" ht="36" customHeight="1" spans="1:12">
      <c r="A52" s="23">
        <v>48</v>
      </c>
      <c r="B52" s="29" t="s">
        <v>172</v>
      </c>
      <c r="C52" s="29" t="s">
        <v>173</v>
      </c>
      <c r="D52" s="23" t="s">
        <v>174</v>
      </c>
      <c r="E52" s="22" t="s">
        <v>175</v>
      </c>
      <c r="F52" s="23">
        <v>96.84</v>
      </c>
      <c r="G52" s="23">
        <v>96.84</v>
      </c>
      <c r="H52" s="23">
        <v>96.84</v>
      </c>
      <c r="I52" s="27">
        <f t="shared" si="16"/>
        <v>0</v>
      </c>
      <c r="J52" s="23" t="s">
        <v>37</v>
      </c>
      <c r="K52" s="29" t="s">
        <v>28</v>
      </c>
      <c r="L52" s="29" t="s">
        <v>28</v>
      </c>
    </row>
    <row r="53" s="1" customFormat="1" ht="51.75" customHeight="1" spans="1:12">
      <c r="A53" s="23">
        <v>49</v>
      </c>
      <c r="B53" s="29" t="s">
        <v>176</v>
      </c>
      <c r="C53" s="29" t="s">
        <v>173</v>
      </c>
      <c r="D53" s="23" t="s">
        <v>177</v>
      </c>
      <c r="E53" s="24"/>
      <c r="F53" s="23">
        <v>100</v>
      </c>
      <c r="G53" s="23">
        <v>100</v>
      </c>
      <c r="H53" s="23">
        <v>100</v>
      </c>
      <c r="I53" s="27">
        <f t="shared" si="16"/>
        <v>0</v>
      </c>
      <c r="J53" s="23" t="s">
        <v>37</v>
      </c>
      <c r="K53" s="29" t="s">
        <v>178</v>
      </c>
      <c r="L53" s="29" t="s">
        <v>178</v>
      </c>
    </row>
    <row r="54" s="1" customFormat="1" ht="25.5" customHeight="1" spans="1:12">
      <c r="A54" s="23">
        <v>50</v>
      </c>
      <c r="B54" s="28" t="s">
        <v>179</v>
      </c>
      <c r="C54" s="28"/>
      <c r="D54" s="27"/>
      <c r="E54" s="28"/>
      <c r="F54" s="27">
        <f t="shared" ref="F54:H54" si="17">F55+F56+F57+F58+F59+F60+F61</f>
        <v>157</v>
      </c>
      <c r="G54" s="27">
        <f t="shared" si="17"/>
        <v>157</v>
      </c>
      <c r="H54" s="27">
        <f t="shared" si="17"/>
        <v>157</v>
      </c>
      <c r="I54" s="27">
        <f t="shared" si="16"/>
        <v>0</v>
      </c>
      <c r="J54" s="23" t="s">
        <v>37</v>
      </c>
      <c r="K54" s="28"/>
      <c r="L54" s="28"/>
    </row>
    <row r="55" s="1" customFormat="1" ht="38.25" customHeight="1" spans="1:12">
      <c r="A55" s="23">
        <v>51</v>
      </c>
      <c r="B55" s="29" t="s">
        <v>180</v>
      </c>
      <c r="C55" s="29" t="s">
        <v>181</v>
      </c>
      <c r="D55" s="43" t="s">
        <v>182</v>
      </c>
      <c r="E55" s="29" t="s">
        <v>183</v>
      </c>
      <c r="F55" s="23">
        <v>10</v>
      </c>
      <c r="G55" s="23">
        <v>10</v>
      </c>
      <c r="H55" s="27">
        <v>10</v>
      </c>
      <c r="I55" s="27">
        <f t="shared" si="16"/>
        <v>0</v>
      </c>
      <c r="J55" s="23" t="s">
        <v>37</v>
      </c>
      <c r="K55" s="29" t="s">
        <v>184</v>
      </c>
      <c r="L55" s="29" t="s">
        <v>184</v>
      </c>
    </row>
    <row r="56" s="1" customFormat="1" ht="43.5" customHeight="1" spans="1:12">
      <c r="A56" s="23">
        <v>52</v>
      </c>
      <c r="B56" s="29" t="s">
        <v>185</v>
      </c>
      <c r="C56" s="29" t="s">
        <v>186</v>
      </c>
      <c r="D56" s="43" t="s">
        <v>182</v>
      </c>
      <c r="E56" s="29" t="s">
        <v>187</v>
      </c>
      <c r="F56" s="23">
        <v>10</v>
      </c>
      <c r="G56" s="23">
        <v>10</v>
      </c>
      <c r="H56" s="27">
        <v>10</v>
      </c>
      <c r="I56" s="27">
        <f t="shared" si="16"/>
        <v>0</v>
      </c>
      <c r="J56" s="23" t="s">
        <v>37</v>
      </c>
      <c r="K56" s="29" t="s">
        <v>184</v>
      </c>
      <c r="L56" s="29" t="s">
        <v>184</v>
      </c>
    </row>
    <row r="57" s="1" customFormat="1" ht="45" customHeight="1" spans="1:12">
      <c r="A57" s="23">
        <v>53</v>
      </c>
      <c r="B57" s="29" t="s">
        <v>188</v>
      </c>
      <c r="C57" s="29" t="s">
        <v>189</v>
      </c>
      <c r="D57" s="43" t="s">
        <v>190</v>
      </c>
      <c r="E57" s="29" t="s">
        <v>191</v>
      </c>
      <c r="F57" s="23">
        <v>12</v>
      </c>
      <c r="G57" s="23">
        <v>12</v>
      </c>
      <c r="H57" s="27">
        <v>12</v>
      </c>
      <c r="I57" s="27">
        <f t="shared" si="16"/>
        <v>0</v>
      </c>
      <c r="J57" s="23" t="s">
        <v>37</v>
      </c>
      <c r="K57" s="29" t="s">
        <v>184</v>
      </c>
      <c r="L57" s="29" t="s">
        <v>184</v>
      </c>
    </row>
    <row r="58" s="1" customFormat="1" ht="41.25" customHeight="1" spans="1:12">
      <c r="A58" s="23">
        <v>54</v>
      </c>
      <c r="B58" s="29" t="s">
        <v>192</v>
      </c>
      <c r="C58" s="29" t="s">
        <v>193</v>
      </c>
      <c r="D58" s="43" t="s">
        <v>194</v>
      </c>
      <c r="E58" s="29" t="s">
        <v>195</v>
      </c>
      <c r="F58" s="23">
        <v>20</v>
      </c>
      <c r="G58" s="23">
        <v>20</v>
      </c>
      <c r="H58" s="23">
        <v>20</v>
      </c>
      <c r="I58" s="27">
        <f t="shared" si="16"/>
        <v>0</v>
      </c>
      <c r="J58" s="23" t="s">
        <v>37</v>
      </c>
      <c r="K58" s="29" t="s">
        <v>184</v>
      </c>
      <c r="L58" s="29" t="s">
        <v>184</v>
      </c>
    </row>
    <row r="59" s="1" customFormat="1" ht="44.25" customHeight="1" spans="1:12">
      <c r="A59" s="23">
        <v>55</v>
      </c>
      <c r="B59" s="29" t="s">
        <v>196</v>
      </c>
      <c r="C59" s="29" t="s">
        <v>197</v>
      </c>
      <c r="D59" s="43" t="s">
        <v>198</v>
      </c>
      <c r="E59" s="29" t="s">
        <v>199</v>
      </c>
      <c r="F59" s="23">
        <v>25</v>
      </c>
      <c r="G59" s="23">
        <v>25</v>
      </c>
      <c r="H59" s="23">
        <v>25</v>
      </c>
      <c r="I59" s="27">
        <f t="shared" si="16"/>
        <v>0</v>
      </c>
      <c r="J59" s="23" t="s">
        <v>37</v>
      </c>
      <c r="K59" s="29" t="s">
        <v>184</v>
      </c>
      <c r="L59" s="29" t="s">
        <v>184</v>
      </c>
    </row>
    <row r="60" s="1" customFormat="1" ht="47.25" customHeight="1" spans="1:12">
      <c r="A60" s="23">
        <v>56</v>
      </c>
      <c r="B60" s="29" t="s">
        <v>200</v>
      </c>
      <c r="C60" s="29" t="s">
        <v>201</v>
      </c>
      <c r="D60" s="43" t="s">
        <v>202</v>
      </c>
      <c r="E60" s="22" t="s">
        <v>203</v>
      </c>
      <c r="F60" s="23">
        <v>51</v>
      </c>
      <c r="G60" s="23">
        <v>51</v>
      </c>
      <c r="H60" s="23">
        <v>51</v>
      </c>
      <c r="I60" s="27">
        <f t="shared" si="16"/>
        <v>0</v>
      </c>
      <c r="J60" s="23" t="s">
        <v>37</v>
      </c>
      <c r="K60" s="29" t="s">
        <v>204</v>
      </c>
      <c r="L60" s="29" t="s">
        <v>204</v>
      </c>
    </row>
    <row r="61" s="1" customFormat="1" ht="31.5" customHeight="1" spans="1:12">
      <c r="A61" s="23">
        <v>57</v>
      </c>
      <c r="B61" s="29" t="s">
        <v>205</v>
      </c>
      <c r="C61" s="29" t="s">
        <v>201</v>
      </c>
      <c r="D61" s="30" t="s">
        <v>206</v>
      </c>
      <c r="E61" s="24"/>
      <c r="F61" s="23">
        <v>29</v>
      </c>
      <c r="G61" s="23">
        <v>29</v>
      </c>
      <c r="H61" s="23">
        <v>29</v>
      </c>
      <c r="I61" s="27">
        <f t="shared" si="16"/>
        <v>0</v>
      </c>
      <c r="J61" s="23" t="s">
        <v>37</v>
      </c>
      <c r="K61" s="29" t="s">
        <v>204</v>
      </c>
      <c r="L61" s="29" t="s">
        <v>204</v>
      </c>
    </row>
    <row r="62" s="1" customFormat="1" ht="33" customHeight="1" spans="1:12">
      <c r="A62" s="23">
        <v>58</v>
      </c>
      <c r="B62" s="44" t="s">
        <v>207</v>
      </c>
      <c r="C62" s="45"/>
      <c r="D62" s="27"/>
      <c r="E62" s="28"/>
      <c r="F62" s="27">
        <f t="shared" ref="F62:H62" si="18">F69+F63</f>
        <v>180</v>
      </c>
      <c r="G62" s="27">
        <f t="shared" si="18"/>
        <v>180</v>
      </c>
      <c r="H62" s="27">
        <f t="shared" si="18"/>
        <v>178.93</v>
      </c>
      <c r="I62" s="27">
        <f t="shared" si="16"/>
        <v>1.06999999999999</v>
      </c>
      <c r="J62" s="23"/>
      <c r="K62" s="28"/>
      <c r="L62" s="28"/>
    </row>
    <row r="63" s="1" customFormat="1" ht="24.95" customHeight="1" spans="1:12">
      <c r="A63" s="23">
        <v>59</v>
      </c>
      <c r="B63" s="29" t="s">
        <v>208</v>
      </c>
      <c r="C63" s="29"/>
      <c r="D63" s="23"/>
      <c r="E63" s="29"/>
      <c r="F63" s="23">
        <f>SUM(F64:F68)</f>
        <v>93</v>
      </c>
      <c r="G63" s="23">
        <f>30+63</f>
        <v>93</v>
      </c>
      <c r="H63" s="23">
        <f>SUM(H64:H68)</f>
        <v>91.93</v>
      </c>
      <c r="I63" s="27">
        <f t="shared" si="16"/>
        <v>1.06999999999999</v>
      </c>
      <c r="J63" s="23"/>
      <c r="K63" s="29"/>
      <c r="L63" s="29"/>
    </row>
    <row r="64" s="1" customFormat="1" ht="42" customHeight="1" spans="1:12">
      <c r="A64" s="23">
        <v>60</v>
      </c>
      <c r="B64" s="29" t="s">
        <v>209</v>
      </c>
      <c r="C64" s="29" t="s">
        <v>210</v>
      </c>
      <c r="D64" s="46" t="s">
        <v>211</v>
      </c>
      <c r="E64" s="29" t="s">
        <v>212</v>
      </c>
      <c r="F64" s="23">
        <v>23</v>
      </c>
      <c r="G64" s="23">
        <v>23</v>
      </c>
      <c r="H64" s="23">
        <v>23</v>
      </c>
      <c r="I64" s="27">
        <f t="shared" si="16"/>
        <v>0</v>
      </c>
      <c r="J64" s="23" t="s">
        <v>37</v>
      </c>
      <c r="K64" s="29" t="s">
        <v>178</v>
      </c>
      <c r="L64" s="29" t="s">
        <v>178</v>
      </c>
    </row>
    <row r="65" s="1" customFormat="1" ht="46.5" customHeight="1" spans="1:12">
      <c r="A65" s="23">
        <v>61</v>
      </c>
      <c r="B65" s="29" t="s">
        <v>213</v>
      </c>
      <c r="C65" s="29" t="s">
        <v>214</v>
      </c>
      <c r="D65" s="46" t="s">
        <v>215</v>
      </c>
      <c r="E65" s="29" t="s">
        <v>216</v>
      </c>
      <c r="F65" s="23">
        <v>18</v>
      </c>
      <c r="G65" s="23">
        <v>18</v>
      </c>
      <c r="H65" s="23">
        <v>16.93</v>
      </c>
      <c r="I65" s="27">
        <f t="shared" si="16"/>
        <v>1.07</v>
      </c>
      <c r="J65" s="23" t="s">
        <v>146</v>
      </c>
      <c r="K65" s="29" t="s">
        <v>178</v>
      </c>
      <c r="L65" s="29"/>
    </row>
    <row r="66" s="1" customFormat="1" ht="43.5" customHeight="1" spans="1:12">
      <c r="A66" s="23">
        <v>62</v>
      </c>
      <c r="B66" s="29" t="s">
        <v>217</v>
      </c>
      <c r="C66" s="29" t="s">
        <v>218</v>
      </c>
      <c r="D66" s="46" t="s">
        <v>219</v>
      </c>
      <c r="E66" s="29" t="s">
        <v>220</v>
      </c>
      <c r="F66" s="23">
        <v>13.25</v>
      </c>
      <c r="G66" s="23">
        <v>13.25</v>
      </c>
      <c r="H66" s="23">
        <v>13.25</v>
      </c>
      <c r="I66" s="27">
        <f t="shared" si="16"/>
        <v>0</v>
      </c>
      <c r="J66" s="23" t="s">
        <v>37</v>
      </c>
      <c r="K66" s="29" t="s">
        <v>178</v>
      </c>
      <c r="L66" s="29" t="s">
        <v>178</v>
      </c>
    </row>
    <row r="67" s="1" customFormat="1" ht="44.25" customHeight="1" spans="1:12">
      <c r="A67" s="23">
        <v>63</v>
      </c>
      <c r="B67" s="29" t="s">
        <v>221</v>
      </c>
      <c r="C67" s="29" t="s">
        <v>222</v>
      </c>
      <c r="D67" s="51" t="s">
        <v>223</v>
      </c>
      <c r="E67" s="29" t="s">
        <v>224</v>
      </c>
      <c r="F67" s="23">
        <v>29.46</v>
      </c>
      <c r="G67" s="23">
        <v>29.46</v>
      </c>
      <c r="H67" s="23">
        <v>29.46</v>
      </c>
      <c r="I67" s="27">
        <f t="shared" si="16"/>
        <v>0</v>
      </c>
      <c r="J67" s="23" t="s">
        <v>37</v>
      </c>
      <c r="K67" s="29" t="s">
        <v>178</v>
      </c>
      <c r="L67" s="29" t="s">
        <v>178</v>
      </c>
    </row>
    <row r="68" s="1" customFormat="1" ht="48" customHeight="1" spans="1:12">
      <c r="A68" s="23">
        <v>64</v>
      </c>
      <c r="B68" s="29" t="s">
        <v>225</v>
      </c>
      <c r="C68" s="29" t="s">
        <v>226</v>
      </c>
      <c r="D68" s="46" t="s">
        <v>227</v>
      </c>
      <c r="E68" s="29" t="s">
        <v>212</v>
      </c>
      <c r="F68" s="23">
        <v>9.29</v>
      </c>
      <c r="G68" s="23">
        <v>9.29</v>
      </c>
      <c r="H68" s="23">
        <v>9.29</v>
      </c>
      <c r="I68" s="27">
        <f t="shared" si="16"/>
        <v>0</v>
      </c>
      <c r="J68" s="23" t="s">
        <v>37</v>
      </c>
      <c r="K68" s="29" t="s">
        <v>178</v>
      </c>
      <c r="L68" s="29" t="s">
        <v>178</v>
      </c>
    </row>
    <row r="69" s="1" customFormat="1" ht="28.5" customHeight="1" spans="1:12">
      <c r="A69" s="23">
        <v>65</v>
      </c>
      <c r="B69" s="29" t="s">
        <v>228</v>
      </c>
      <c r="C69" s="29"/>
      <c r="D69" s="23"/>
      <c r="E69" s="29"/>
      <c r="F69" s="23">
        <v>87</v>
      </c>
      <c r="G69" s="23">
        <v>87</v>
      </c>
      <c r="H69" s="23">
        <v>87</v>
      </c>
      <c r="I69" s="27">
        <f t="shared" si="16"/>
        <v>0</v>
      </c>
      <c r="J69" s="23" t="s">
        <v>37</v>
      </c>
      <c r="K69" s="29"/>
      <c r="L69" s="29"/>
    </row>
    <row r="70" s="1" customFormat="1" ht="48" spans="1:12">
      <c r="A70" s="23">
        <v>66</v>
      </c>
      <c r="B70" s="29" t="s">
        <v>229</v>
      </c>
      <c r="C70" s="29" t="s">
        <v>230</v>
      </c>
      <c r="D70" s="23" t="s">
        <v>231</v>
      </c>
      <c r="E70" s="29" t="s">
        <v>232</v>
      </c>
      <c r="F70" s="23">
        <v>87</v>
      </c>
      <c r="G70" s="23">
        <v>87</v>
      </c>
      <c r="H70" s="23">
        <v>87</v>
      </c>
      <c r="I70" s="27">
        <f t="shared" si="16"/>
        <v>0</v>
      </c>
      <c r="J70" s="23" t="s">
        <v>37</v>
      </c>
      <c r="K70" s="29" t="s">
        <v>233</v>
      </c>
      <c r="L70" s="29" t="s">
        <v>233</v>
      </c>
    </row>
    <row r="71" s="20" customFormat="1" ht="28.5" customHeight="1" spans="1:12">
      <c r="A71" s="23">
        <v>67</v>
      </c>
      <c r="B71" s="44" t="s">
        <v>234</v>
      </c>
      <c r="C71" s="45"/>
      <c r="D71" s="27"/>
      <c r="E71" s="28"/>
      <c r="F71" s="27">
        <f t="shared" ref="F71:H71" si="19">F72+F73+F74</f>
        <v>32</v>
      </c>
      <c r="G71" s="27">
        <f t="shared" si="19"/>
        <v>32</v>
      </c>
      <c r="H71" s="27">
        <f t="shared" si="19"/>
        <v>32</v>
      </c>
      <c r="I71" s="27">
        <f t="shared" si="16"/>
        <v>0</v>
      </c>
      <c r="J71" s="23"/>
      <c r="K71" s="28"/>
      <c r="L71" s="28"/>
    </row>
    <row r="72" s="1" customFormat="1" ht="40.5" customHeight="1" spans="1:12">
      <c r="A72" s="23">
        <v>68</v>
      </c>
      <c r="B72" s="52" t="s">
        <v>235</v>
      </c>
      <c r="C72" s="52" t="s">
        <v>236</v>
      </c>
      <c r="D72" s="53" t="s">
        <v>237</v>
      </c>
      <c r="E72" s="29" t="s">
        <v>238</v>
      </c>
      <c r="F72" s="54">
        <v>12</v>
      </c>
      <c r="G72" s="54">
        <v>12</v>
      </c>
      <c r="H72" s="54">
        <v>12</v>
      </c>
      <c r="I72" s="27">
        <f t="shared" si="16"/>
        <v>0</v>
      </c>
      <c r="J72" s="23" t="s">
        <v>37</v>
      </c>
      <c r="K72" s="29" t="s">
        <v>239</v>
      </c>
      <c r="L72" s="52" t="s">
        <v>240</v>
      </c>
    </row>
    <row r="73" s="1" customFormat="1" ht="47.25" customHeight="1" spans="1:12">
      <c r="A73" s="23">
        <v>69</v>
      </c>
      <c r="B73" s="52" t="s">
        <v>241</v>
      </c>
      <c r="C73" s="52" t="s">
        <v>242</v>
      </c>
      <c r="D73" s="53" t="s">
        <v>243</v>
      </c>
      <c r="E73" s="29" t="s">
        <v>244</v>
      </c>
      <c r="F73" s="54">
        <v>10</v>
      </c>
      <c r="G73" s="54">
        <v>10</v>
      </c>
      <c r="H73" s="54">
        <v>10</v>
      </c>
      <c r="I73" s="27">
        <f t="shared" si="16"/>
        <v>0</v>
      </c>
      <c r="J73" s="23" t="s">
        <v>37</v>
      </c>
      <c r="K73" s="29" t="s">
        <v>239</v>
      </c>
      <c r="L73" s="52" t="s">
        <v>242</v>
      </c>
    </row>
    <row r="74" s="1" customFormat="1" ht="47.25" customHeight="1" spans="1:12">
      <c r="A74" s="23">
        <v>70</v>
      </c>
      <c r="B74" s="52" t="s">
        <v>245</v>
      </c>
      <c r="C74" s="52" t="s">
        <v>246</v>
      </c>
      <c r="D74" s="53" t="s">
        <v>247</v>
      </c>
      <c r="E74" s="29" t="s">
        <v>248</v>
      </c>
      <c r="F74" s="54">
        <v>10</v>
      </c>
      <c r="G74" s="54">
        <v>10</v>
      </c>
      <c r="H74" s="54">
        <v>10</v>
      </c>
      <c r="I74" s="27">
        <f t="shared" si="16"/>
        <v>0</v>
      </c>
      <c r="J74" s="23" t="s">
        <v>37</v>
      </c>
      <c r="K74" s="29" t="s">
        <v>239</v>
      </c>
      <c r="L74" s="52" t="s">
        <v>246</v>
      </c>
    </row>
  </sheetData>
  <mergeCells count="20">
    <mergeCell ref="A1:L1"/>
    <mergeCell ref="A2:D2"/>
    <mergeCell ref="E2:H2"/>
    <mergeCell ref="K2:L2"/>
    <mergeCell ref="K3:L3"/>
    <mergeCell ref="B5:C5"/>
    <mergeCell ref="B62:C62"/>
    <mergeCell ref="B71:C71"/>
    <mergeCell ref="A3:A4"/>
    <mergeCell ref="B3:B4"/>
    <mergeCell ref="C3:C4"/>
    <mergeCell ref="D3:D4"/>
    <mergeCell ref="E3:E4"/>
    <mergeCell ref="E52:E53"/>
    <mergeCell ref="E60:E61"/>
    <mergeCell ref="F3:F4"/>
    <mergeCell ref="G3:G4"/>
    <mergeCell ref="H3:H4"/>
    <mergeCell ref="I3:I4"/>
    <mergeCell ref="J3:J4"/>
  </mergeCells>
  <pageMargins left="0.511811023622047" right="0" top="0.551181102362205" bottom="0.15748031496063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83"/>
  <sheetViews>
    <sheetView workbookViewId="0">
      <selection activeCell="A1" sqref="A1:J3"/>
    </sheetView>
  </sheetViews>
  <sheetFormatPr defaultColWidth="9" defaultRowHeight="13.5"/>
  <cols>
    <col min="1" max="1" width="17.625" customWidth="1"/>
    <col min="3" max="3" width="7.125" customWidth="1"/>
    <col min="4" max="4" width="6.875" customWidth="1"/>
    <col min="5" max="5" width="7.5" customWidth="1"/>
    <col min="6" max="6" width="8.5" style="1" customWidth="1"/>
    <col min="7" max="7" width="17.5" customWidth="1"/>
    <col min="8" max="8" width="12.875" customWidth="1"/>
    <col min="9" max="9" width="17.25" customWidth="1"/>
    <col min="10" max="10" width="28.625" customWidth="1"/>
  </cols>
  <sheetData>
    <row r="1" ht="33.95" customHeight="1" spans="1:10">
      <c r="A1" s="2" t="s">
        <v>249</v>
      </c>
      <c r="B1" s="2"/>
      <c r="C1" s="2"/>
      <c r="D1" s="2"/>
      <c r="E1" s="2"/>
      <c r="F1" s="3"/>
      <c r="G1" s="2"/>
      <c r="H1" s="2"/>
      <c r="I1" s="2"/>
      <c r="J1" s="2"/>
    </row>
    <row r="2" ht="21.95" customHeight="1" spans="1:10">
      <c r="A2" s="4" t="s">
        <v>1</v>
      </c>
      <c r="B2" s="4"/>
      <c r="C2" s="4"/>
      <c r="D2" s="4"/>
      <c r="E2" s="5" t="s">
        <v>250</v>
      </c>
      <c r="F2" s="5"/>
      <c r="G2" s="5"/>
      <c r="H2" s="5"/>
      <c r="I2" s="4"/>
      <c r="J2" s="4" t="s">
        <v>3</v>
      </c>
    </row>
    <row r="3" ht="21.95" customHeight="1" spans="1:10">
      <c r="A3" s="55" t="s">
        <v>251</v>
      </c>
      <c r="B3" s="55" t="s">
        <v>252</v>
      </c>
      <c r="C3" s="55" t="s">
        <v>253</v>
      </c>
      <c r="D3" s="55" t="s">
        <v>254</v>
      </c>
      <c r="E3" s="56" t="s">
        <v>255</v>
      </c>
      <c r="F3" s="55" t="s">
        <v>256</v>
      </c>
      <c r="G3" s="55" t="s">
        <v>257</v>
      </c>
      <c r="H3" s="55" t="s">
        <v>258</v>
      </c>
      <c r="I3" s="55" t="s">
        <v>259</v>
      </c>
      <c r="J3" s="55" t="s">
        <v>260</v>
      </c>
    </row>
    <row r="4" ht="21.95" customHeight="1" spans="1:10">
      <c r="A4" s="57" t="s">
        <v>261</v>
      </c>
      <c r="B4" s="57" t="s">
        <v>262</v>
      </c>
      <c r="C4" s="57" t="s">
        <v>263</v>
      </c>
      <c r="D4" s="57" t="s">
        <v>264</v>
      </c>
      <c r="E4" s="57" t="s">
        <v>265</v>
      </c>
      <c r="F4" s="9">
        <v>1000000</v>
      </c>
      <c r="G4" s="57" t="s">
        <v>266</v>
      </c>
      <c r="H4" s="57" t="s">
        <v>267</v>
      </c>
      <c r="I4" s="57" t="s">
        <v>268</v>
      </c>
      <c r="J4" s="57" t="s">
        <v>269</v>
      </c>
    </row>
    <row r="5" ht="21.95" customHeight="1" spans="1:10">
      <c r="A5" s="57" t="s">
        <v>261</v>
      </c>
      <c r="B5" s="57" t="s">
        <v>262</v>
      </c>
      <c r="C5" s="57" t="s">
        <v>270</v>
      </c>
      <c r="D5" s="57" t="s">
        <v>264</v>
      </c>
      <c r="E5" s="57" t="s">
        <v>265</v>
      </c>
      <c r="F5" s="9">
        <v>350000</v>
      </c>
      <c r="G5" s="57" t="s">
        <v>266</v>
      </c>
      <c r="H5" s="57" t="s">
        <v>267</v>
      </c>
      <c r="I5" s="57" t="s">
        <v>268</v>
      </c>
      <c r="J5" s="57" t="s">
        <v>271</v>
      </c>
    </row>
    <row r="6" ht="21.95" customHeight="1" spans="1:10">
      <c r="A6" s="57" t="s">
        <v>261</v>
      </c>
      <c r="B6" s="57" t="s">
        <v>262</v>
      </c>
      <c r="C6" s="57" t="s">
        <v>272</v>
      </c>
      <c r="D6" s="57" t="s">
        <v>264</v>
      </c>
      <c r="E6" s="57" t="s">
        <v>265</v>
      </c>
      <c r="F6" s="9">
        <v>100000</v>
      </c>
      <c r="G6" s="57" t="s">
        <v>266</v>
      </c>
      <c r="H6" s="57" t="s">
        <v>267</v>
      </c>
      <c r="I6" s="57" t="s">
        <v>268</v>
      </c>
      <c r="J6" s="57" t="s">
        <v>271</v>
      </c>
    </row>
    <row r="7" ht="21.95" customHeight="1" spans="1:10">
      <c r="A7" s="57" t="s">
        <v>261</v>
      </c>
      <c r="B7" s="57" t="s">
        <v>273</v>
      </c>
      <c r="C7" s="57" t="s">
        <v>274</v>
      </c>
      <c r="D7" s="57" t="s">
        <v>264</v>
      </c>
      <c r="E7" s="57" t="s">
        <v>265</v>
      </c>
      <c r="F7" s="8">
        <v>100000</v>
      </c>
      <c r="G7" s="57" t="s">
        <v>275</v>
      </c>
      <c r="H7" s="57" t="s">
        <v>276</v>
      </c>
      <c r="I7" s="57" t="s">
        <v>277</v>
      </c>
      <c r="J7" s="57" t="s">
        <v>278</v>
      </c>
    </row>
    <row r="8" ht="21.95" customHeight="1" spans="1:10">
      <c r="A8" s="57" t="s">
        <v>261</v>
      </c>
      <c r="B8" s="57" t="s">
        <v>279</v>
      </c>
      <c r="C8" s="57" t="s">
        <v>280</v>
      </c>
      <c r="D8" s="57" t="s">
        <v>264</v>
      </c>
      <c r="E8" s="57" t="s">
        <v>265</v>
      </c>
      <c r="F8" s="8">
        <v>30000</v>
      </c>
      <c r="G8" s="57" t="s">
        <v>266</v>
      </c>
      <c r="H8" s="57" t="s">
        <v>281</v>
      </c>
      <c r="I8" s="57" t="s">
        <v>282</v>
      </c>
      <c r="J8" s="57" t="s">
        <v>283</v>
      </c>
    </row>
    <row r="9" ht="21.95" customHeight="1" spans="1:10">
      <c r="A9" s="57" t="s">
        <v>261</v>
      </c>
      <c r="B9" s="57" t="s">
        <v>279</v>
      </c>
      <c r="C9" s="57" t="s">
        <v>284</v>
      </c>
      <c r="D9" s="57" t="s">
        <v>264</v>
      </c>
      <c r="E9" s="57" t="s">
        <v>265</v>
      </c>
      <c r="F9" s="8">
        <v>140000</v>
      </c>
      <c r="G9" s="57" t="s">
        <v>266</v>
      </c>
      <c r="H9" s="57" t="s">
        <v>281</v>
      </c>
      <c r="I9" s="57" t="s">
        <v>282</v>
      </c>
      <c r="J9" s="57" t="s">
        <v>283</v>
      </c>
    </row>
    <row r="10" ht="21.95" customHeight="1" spans="1:10">
      <c r="A10" s="57" t="s">
        <v>261</v>
      </c>
      <c r="B10" s="57" t="s">
        <v>279</v>
      </c>
      <c r="C10" s="57" t="s">
        <v>285</v>
      </c>
      <c r="D10" s="57" t="s">
        <v>264</v>
      </c>
      <c r="E10" s="57" t="s">
        <v>265</v>
      </c>
      <c r="F10" s="8">
        <v>40000</v>
      </c>
      <c r="G10" s="57" t="s">
        <v>266</v>
      </c>
      <c r="H10" s="57" t="s">
        <v>281</v>
      </c>
      <c r="I10" s="57" t="s">
        <v>282</v>
      </c>
      <c r="J10" s="57" t="s">
        <v>283</v>
      </c>
    </row>
    <row r="11" ht="21.95" customHeight="1" spans="1:10">
      <c r="A11" s="57" t="s">
        <v>261</v>
      </c>
      <c r="B11" s="57" t="s">
        <v>279</v>
      </c>
      <c r="C11" s="57" t="s">
        <v>286</v>
      </c>
      <c r="D11" s="57" t="s">
        <v>264</v>
      </c>
      <c r="E11" s="57" t="s">
        <v>265</v>
      </c>
      <c r="F11" s="8">
        <v>90000</v>
      </c>
      <c r="G11" s="57" t="s">
        <v>266</v>
      </c>
      <c r="H11" s="57" t="s">
        <v>281</v>
      </c>
      <c r="I11" s="57" t="s">
        <v>282</v>
      </c>
      <c r="J11" s="57" t="s">
        <v>283</v>
      </c>
    </row>
    <row r="12" ht="21.95" customHeight="1" spans="1:10">
      <c r="A12" s="57" t="s">
        <v>261</v>
      </c>
      <c r="B12" s="57" t="s">
        <v>279</v>
      </c>
      <c r="C12" s="57" t="s">
        <v>287</v>
      </c>
      <c r="D12" s="57" t="s">
        <v>264</v>
      </c>
      <c r="E12" s="57" t="s">
        <v>265</v>
      </c>
      <c r="F12" s="8">
        <v>140000</v>
      </c>
      <c r="G12" s="57" t="s">
        <v>266</v>
      </c>
      <c r="H12" s="57" t="s">
        <v>281</v>
      </c>
      <c r="I12" s="57" t="s">
        <v>282</v>
      </c>
      <c r="J12" s="57" t="s">
        <v>288</v>
      </c>
    </row>
    <row r="13" ht="21.95" customHeight="1" spans="1:10">
      <c r="A13" s="57" t="s">
        <v>261</v>
      </c>
      <c r="B13" s="57" t="s">
        <v>279</v>
      </c>
      <c r="C13" s="57" t="s">
        <v>289</v>
      </c>
      <c r="D13" s="57" t="s">
        <v>264</v>
      </c>
      <c r="E13" s="57" t="s">
        <v>265</v>
      </c>
      <c r="F13" s="8">
        <v>280000</v>
      </c>
      <c r="G13" s="57" t="s">
        <v>266</v>
      </c>
      <c r="H13" s="57" t="s">
        <v>281</v>
      </c>
      <c r="I13" s="57" t="s">
        <v>282</v>
      </c>
      <c r="J13" s="57" t="s">
        <v>288</v>
      </c>
    </row>
    <row r="14" ht="21.95" customHeight="1" spans="1:10">
      <c r="A14" s="57" t="s">
        <v>261</v>
      </c>
      <c r="B14" s="57" t="s">
        <v>279</v>
      </c>
      <c r="C14" s="57" t="s">
        <v>290</v>
      </c>
      <c r="D14" s="57" t="s">
        <v>264</v>
      </c>
      <c r="E14" s="57" t="s">
        <v>265</v>
      </c>
      <c r="F14" s="8">
        <v>20000</v>
      </c>
      <c r="G14" s="57" t="s">
        <v>266</v>
      </c>
      <c r="H14" s="57" t="s">
        <v>281</v>
      </c>
      <c r="I14" s="57" t="s">
        <v>282</v>
      </c>
      <c r="J14" s="57" t="s">
        <v>288</v>
      </c>
    </row>
    <row r="15" ht="21.95" customHeight="1" spans="1:10">
      <c r="A15" s="57" t="s">
        <v>261</v>
      </c>
      <c r="B15" s="57" t="s">
        <v>279</v>
      </c>
      <c r="C15" s="57" t="s">
        <v>291</v>
      </c>
      <c r="D15" s="57" t="s">
        <v>264</v>
      </c>
      <c r="E15" s="57" t="s">
        <v>265</v>
      </c>
      <c r="F15" s="8">
        <v>70000</v>
      </c>
      <c r="G15" s="57" t="s">
        <v>266</v>
      </c>
      <c r="H15" s="57" t="s">
        <v>281</v>
      </c>
      <c r="I15" s="57" t="s">
        <v>282</v>
      </c>
      <c r="J15" s="57" t="s">
        <v>288</v>
      </c>
    </row>
    <row r="16" ht="21.95" customHeight="1" spans="1:10">
      <c r="A16" s="57" t="s">
        <v>261</v>
      </c>
      <c r="B16" s="57" t="s">
        <v>279</v>
      </c>
      <c r="C16" s="57" t="s">
        <v>292</v>
      </c>
      <c r="D16" s="57" t="s">
        <v>264</v>
      </c>
      <c r="E16" s="57" t="s">
        <v>265</v>
      </c>
      <c r="F16" s="8">
        <v>160000</v>
      </c>
      <c r="G16" s="57" t="s">
        <v>266</v>
      </c>
      <c r="H16" s="57" t="s">
        <v>281</v>
      </c>
      <c r="I16" s="57" t="s">
        <v>282</v>
      </c>
      <c r="J16" s="57" t="s">
        <v>288</v>
      </c>
    </row>
    <row r="17" ht="21.95" customHeight="1" spans="1:10">
      <c r="A17" s="8" t="s">
        <v>293</v>
      </c>
      <c r="B17" s="8">
        <v>2520000</v>
      </c>
      <c r="C17" s="8"/>
      <c r="D17" s="8" t="s">
        <v>294</v>
      </c>
      <c r="E17" s="8"/>
      <c r="F17" s="10">
        <v>2520000</v>
      </c>
      <c r="G17" s="11"/>
      <c r="H17" s="8"/>
      <c r="I17" s="8"/>
      <c r="J17" s="8"/>
    </row>
    <row r="18" ht="21.95" customHeight="1" spans="1:10">
      <c r="A18" s="57" t="s">
        <v>295</v>
      </c>
      <c r="B18" s="57" t="s">
        <v>296</v>
      </c>
      <c r="C18" s="57" t="s">
        <v>297</v>
      </c>
      <c r="D18" s="57" t="s">
        <v>264</v>
      </c>
      <c r="E18" s="57" t="s">
        <v>265</v>
      </c>
      <c r="F18" s="9">
        <v>150500</v>
      </c>
      <c r="G18" s="57" t="s">
        <v>266</v>
      </c>
      <c r="H18" s="57" t="s">
        <v>298</v>
      </c>
      <c r="I18" s="57" t="s">
        <v>299</v>
      </c>
      <c r="J18" s="57" t="s">
        <v>300</v>
      </c>
    </row>
    <row r="19" ht="21.95" customHeight="1" spans="1:10">
      <c r="A19" s="57" t="s">
        <v>295</v>
      </c>
      <c r="B19" s="57" t="s">
        <v>301</v>
      </c>
      <c r="C19" s="57" t="s">
        <v>302</v>
      </c>
      <c r="D19" s="57" t="s">
        <v>264</v>
      </c>
      <c r="E19" s="57" t="s">
        <v>265</v>
      </c>
      <c r="F19" s="9">
        <v>496356</v>
      </c>
      <c r="G19" s="57" t="s">
        <v>303</v>
      </c>
      <c r="H19" s="57" t="s">
        <v>304</v>
      </c>
      <c r="I19" s="57" t="s">
        <v>305</v>
      </c>
      <c r="J19" s="57" t="s">
        <v>306</v>
      </c>
    </row>
    <row r="20" ht="21.95" customHeight="1" spans="1:10">
      <c r="A20" s="57" t="s">
        <v>295</v>
      </c>
      <c r="B20" s="57" t="s">
        <v>301</v>
      </c>
      <c r="C20" s="57" t="s">
        <v>307</v>
      </c>
      <c r="D20" s="57" t="s">
        <v>264</v>
      </c>
      <c r="E20" s="57" t="s">
        <v>265</v>
      </c>
      <c r="F20" s="9">
        <v>30452</v>
      </c>
      <c r="G20" s="57" t="s">
        <v>266</v>
      </c>
      <c r="H20" s="57" t="s">
        <v>298</v>
      </c>
      <c r="I20" s="57" t="s">
        <v>299</v>
      </c>
      <c r="J20" s="57" t="s">
        <v>308</v>
      </c>
    </row>
    <row r="21" ht="21.95" customHeight="1" spans="1:10">
      <c r="A21" s="8" t="s">
        <v>293</v>
      </c>
      <c r="B21" s="10">
        <v>677308</v>
      </c>
      <c r="C21" s="8"/>
      <c r="D21" s="8" t="s">
        <v>294</v>
      </c>
      <c r="E21" s="8"/>
      <c r="F21" s="10">
        <f>SUM(F18:F20)</f>
        <v>677308</v>
      </c>
      <c r="G21" s="8"/>
      <c r="H21" s="8"/>
      <c r="I21" s="8"/>
      <c r="J21" s="8"/>
    </row>
    <row r="22" ht="21.95" customHeight="1" spans="1:10">
      <c r="A22" s="57" t="s">
        <v>309</v>
      </c>
      <c r="B22" s="57" t="s">
        <v>310</v>
      </c>
      <c r="C22" s="57" t="s">
        <v>311</v>
      </c>
      <c r="D22" s="57" t="s">
        <v>264</v>
      </c>
      <c r="E22" s="57" t="s">
        <v>265</v>
      </c>
      <c r="F22" s="9">
        <v>1800000</v>
      </c>
      <c r="G22" s="57" t="s">
        <v>266</v>
      </c>
      <c r="H22" s="57" t="s">
        <v>298</v>
      </c>
      <c r="I22" s="57" t="s">
        <v>299</v>
      </c>
      <c r="J22" s="57" t="s">
        <v>312</v>
      </c>
    </row>
    <row r="23" ht="21.95" customHeight="1" spans="1:10">
      <c r="A23" s="57" t="s">
        <v>309</v>
      </c>
      <c r="B23" s="57" t="s">
        <v>313</v>
      </c>
      <c r="C23" s="57" t="s">
        <v>314</v>
      </c>
      <c r="D23" s="57" t="s">
        <v>264</v>
      </c>
      <c r="E23" s="57" t="s">
        <v>265</v>
      </c>
      <c r="F23" s="9">
        <v>1000000</v>
      </c>
      <c r="G23" s="57" t="s">
        <v>266</v>
      </c>
      <c r="H23" s="57" t="s">
        <v>298</v>
      </c>
      <c r="I23" s="57" t="s">
        <v>299</v>
      </c>
      <c r="J23" s="57" t="s">
        <v>312</v>
      </c>
    </row>
    <row r="24" ht="21.95" customHeight="1" spans="1:10">
      <c r="A24" s="8" t="s">
        <v>293</v>
      </c>
      <c r="B24" s="8">
        <v>2800000</v>
      </c>
      <c r="C24" s="8"/>
      <c r="D24" s="8" t="s">
        <v>294</v>
      </c>
      <c r="E24" s="8"/>
      <c r="F24" s="12">
        <v>2800000</v>
      </c>
      <c r="G24" s="8"/>
      <c r="H24" s="8"/>
      <c r="I24" s="8"/>
      <c r="J24" s="8"/>
    </row>
    <row r="25" ht="21.95" customHeight="1" spans="1:10">
      <c r="A25" s="57" t="s">
        <v>315</v>
      </c>
      <c r="B25" s="57" t="s">
        <v>262</v>
      </c>
      <c r="C25" s="57" t="s">
        <v>316</v>
      </c>
      <c r="D25" s="57" t="s">
        <v>264</v>
      </c>
      <c r="E25" s="57" t="s">
        <v>265</v>
      </c>
      <c r="F25" s="8">
        <v>856700</v>
      </c>
      <c r="G25" s="57" t="s">
        <v>317</v>
      </c>
      <c r="H25" s="57" t="s">
        <v>318</v>
      </c>
      <c r="I25" s="57" t="s">
        <v>319</v>
      </c>
      <c r="J25" s="57" t="s">
        <v>320</v>
      </c>
    </row>
    <row r="26" ht="21.95" customHeight="1" spans="1:10">
      <c r="A26" s="57" t="s">
        <v>315</v>
      </c>
      <c r="B26" s="57" t="s">
        <v>279</v>
      </c>
      <c r="C26" s="57" t="s">
        <v>321</v>
      </c>
      <c r="D26" s="57" t="s">
        <v>264</v>
      </c>
      <c r="E26" s="57" t="s">
        <v>265</v>
      </c>
      <c r="F26" s="8">
        <v>270500</v>
      </c>
      <c r="G26" s="57" t="s">
        <v>317</v>
      </c>
      <c r="H26" s="58" t="s">
        <v>318</v>
      </c>
      <c r="I26" s="57" t="s">
        <v>322</v>
      </c>
      <c r="J26" s="57" t="s">
        <v>323</v>
      </c>
    </row>
    <row r="27" ht="21.95" customHeight="1" spans="1:10">
      <c r="A27" s="57" t="s">
        <v>315</v>
      </c>
      <c r="B27" s="57" t="s">
        <v>279</v>
      </c>
      <c r="C27" s="57" t="s">
        <v>324</v>
      </c>
      <c r="D27" s="57" t="s">
        <v>264</v>
      </c>
      <c r="E27" s="57" t="s">
        <v>265</v>
      </c>
      <c r="F27" s="8">
        <v>460000</v>
      </c>
      <c r="G27" s="57" t="s">
        <v>266</v>
      </c>
      <c r="H27" s="58" t="s">
        <v>281</v>
      </c>
      <c r="I27" s="57" t="s">
        <v>282</v>
      </c>
      <c r="J27" s="57" t="s">
        <v>325</v>
      </c>
    </row>
    <row r="28" ht="21.95" customHeight="1" spans="1:10">
      <c r="A28" s="8" t="s">
        <v>293</v>
      </c>
      <c r="B28" s="8">
        <v>1587200</v>
      </c>
      <c r="C28" s="8"/>
      <c r="D28" s="8" t="s">
        <v>294</v>
      </c>
      <c r="E28" s="8"/>
      <c r="F28" s="10">
        <v>1587200</v>
      </c>
      <c r="G28" s="8"/>
      <c r="H28" s="8"/>
      <c r="I28" s="8"/>
      <c r="J28" s="8"/>
    </row>
    <row r="29" ht="21.95" customHeight="1" spans="1:10">
      <c r="A29" s="57" t="s">
        <v>326</v>
      </c>
      <c r="B29" s="57" t="s">
        <v>301</v>
      </c>
      <c r="C29" s="57" t="s">
        <v>327</v>
      </c>
      <c r="D29" s="57" t="s">
        <v>264</v>
      </c>
      <c r="E29" s="57" t="s">
        <v>265</v>
      </c>
      <c r="F29" s="9">
        <v>530000</v>
      </c>
      <c r="G29" s="57" t="s">
        <v>303</v>
      </c>
      <c r="H29" s="57" t="s">
        <v>304</v>
      </c>
      <c r="I29" s="57" t="s">
        <v>305</v>
      </c>
      <c r="J29" s="57" t="s">
        <v>306</v>
      </c>
    </row>
    <row r="30" ht="21.95" customHeight="1" spans="1:10">
      <c r="A30" s="8" t="s">
        <v>293</v>
      </c>
      <c r="B30" s="8">
        <v>530000</v>
      </c>
      <c r="C30" s="8"/>
      <c r="D30" s="8" t="s">
        <v>294</v>
      </c>
      <c r="E30" s="8"/>
      <c r="F30" s="12">
        <v>530000</v>
      </c>
      <c r="G30" s="8"/>
      <c r="H30" s="8"/>
      <c r="I30" s="8"/>
      <c r="J30" s="8"/>
    </row>
    <row r="31" ht="21.95" customHeight="1" spans="1:10">
      <c r="A31" s="57" t="s">
        <v>328</v>
      </c>
      <c r="B31" s="57" t="s">
        <v>262</v>
      </c>
      <c r="C31" s="57" t="s">
        <v>329</v>
      </c>
      <c r="D31" s="57" t="s">
        <v>264</v>
      </c>
      <c r="E31" s="57" t="s">
        <v>265</v>
      </c>
      <c r="F31" s="9">
        <v>1060000</v>
      </c>
      <c r="G31" s="57" t="s">
        <v>266</v>
      </c>
      <c r="H31" s="57" t="s">
        <v>267</v>
      </c>
      <c r="I31" s="57" t="s">
        <v>268</v>
      </c>
      <c r="J31" s="57" t="s">
        <v>330</v>
      </c>
    </row>
    <row r="32" ht="21.95" customHeight="1" spans="1:10">
      <c r="A32" s="8" t="s">
        <v>293</v>
      </c>
      <c r="B32" s="8">
        <v>1060000</v>
      </c>
      <c r="C32" s="8"/>
      <c r="D32" s="8" t="s">
        <v>294</v>
      </c>
      <c r="E32" s="8"/>
      <c r="F32" s="12">
        <v>1060000</v>
      </c>
      <c r="G32" s="8"/>
      <c r="H32" s="8"/>
      <c r="I32" s="8"/>
      <c r="J32" s="8"/>
    </row>
    <row r="33" ht="21.95" customHeight="1" spans="1:10">
      <c r="A33" s="57" t="s">
        <v>331</v>
      </c>
      <c r="B33" s="57" t="s">
        <v>262</v>
      </c>
      <c r="C33" s="57" t="s">
        <v>332</v>
      </c>
      <c r="D33" s="57" t="s">
        <v>264</v>
      </c>
      <c r="E33" s="57" t="s">
        <v>265</v>
      </c>
      <c r="F33" s="9">
        <v>620000</v>
      </c>
      <c r="G33" s="57" t="s">
        <v>266</v>
      </c>
      <c r="H33" s="57" t="s">
        <v>267</v>
      </c>
      <c r="I33" s="57" t="s">
        <v>268</v>
      </c>
      <c r="J33" s="57" t="s">
        <v>333</v>
      </c>
    </row>
    <row r="34" ht="21.95" customHeight="1" spans="1:10">
      <c r="A34" s="8" t="s">
        <v>293</v>
      </c>
      <c r="B34" s="8">
        <v>620000</v>
      </c>
      <c r="C34" s="8"/>
      <c r="D34" s="8" t="s">
        <v>294</v>
      </c>
      <c r="E34" s="8"/>
      <c r="F34" s="12">
        <v>620000</v>
      </c>
      <c r="G34" s="8"/>
      <c r="H34" s="8"/>
      <c r="I34" s="8"/>
      <c r="J34" s="8"/>
    </row>
    <row r="35" ht="21.95" customHeight="1" spans="1:10">
      <c r="A35" s="57" t="s">
        <v>334</v>
      </c>
      <c r="B35" s="57" t="s">
        <v>335</v>
      </c>
      <c r="C35" s="57" t="s">
        <v>336</v>
      </c>
      <c r="D35" s="57" t="s">
        <v>264</v>
      </c>
      <c r="E35" s="57" t="s">
        <v>265</v>
      </c>
      <c r="F35" s="9">
        <v>1795978.06</v>
      </c>
      <c r="G35" s="57" t="s">
        <v>337</v>
      </c>
      <c r="H35" s="57" t="s">
        <v>338</v>
      </c>
      <c r="I35" s="57" t="s">
        <v>339</v>
      </c>
      <c r="J35" s="57" t="s">
        <v>340</v>
      </c>
    </row>
    <row r="36" ht="21.95" customHeight="1" spans="1:10">
      <c r="A36" s="57" t="s">
        <v>334</v>
      </c>
      <c r="B36" s="57" t="s">
        <v>301</v>
      </c>
      <c r="C36" s="57" t="s">
        <v>341</v>
      </c>
      <c r="D36" s="57" t="s">
        <v>264</v>
      </c>
      <c r="E36" s="57" t="s">
        <v>265</v>
      </c>
      <c r="F36" s="9">
        <v>300000</v>
      </c>
      <c r="G36" s="57" t="s">
        <v>266</v>
      </c>
      <c r="H36" s="57" t="s">
        <v>298</v>
      </c>
      <c r="I36" s="57" t="s">
        <v>299</v>
      </c>
      <c r="J36" s="57" t="s">
        <v>342</v>
      </c>
    </row>
    <row r="37" ht="21.95" customHeight="1" spans="1:10">
      <c r="A37" s="57" t="s">
        <v>334</v>
      </c>
      <c r="B37" s="57" t="s">
        <v>301</v>
      </c>
      <c r="C37" s="57" t="s">
        <v>343</v>
      </c>
      <c r="D37" s="57" t="s">
        <v>264</v>
      </c>
      <c r="E37" s="57" t="s">
        <v>265</v>
      </c>
      <c r="F37" s="9">
        <v>400000</v>
      </c>
      <c r="G37" s="57" t="s">
        <v>266</v>
      </c>
      <c r="H37" s="57" t="s">
        <v>298</v>
      </c>
      <c r="I37" s="57" t="s">
        <v>299</v>
      </c>
      <c r="J37" s="57" t="s">
        <v>344</v>
      </c>
    </row>
    <row r="38" ht="21.95" customHeight="1" spans="1:10">
      <c r="A38" s="57" t="s">
        <v>334</v>
      </c>
      <c r="B38" s="57" t="s">
        <v>301</v>
      </c>
      <c r="C38" s="57" t="s">
        <v>345</v>
      </c>
      <c r="D38" s="57" t="s">
        <v>264</v>
      </c>
      <c r="E38" s="57" t="s">
        <v>265</v>
      </c>
      <c r="F38" s="9">
        <v>218758</v>
      </c>
      <c r="G38" s="57" t="s">
        <v>266</v>
      </c>
      <c r="H38" s="57" t="s">
        <v>298</v>
      </c>
      <c r="I38" s="57" t="s">
        <v>299</v>
      </c>
      <c r="J38" s="57" t="s">
        <v>308</v>
      </c>
    </row>
    <row r="39" ht="21.95" customHeight="1" spans="1:10">
      <c r="A39" s="57" t="s">
        <v>334</v>
      </c>
      <c r="B39" s="57" t="s">
        <v>273</v>
      </c>
      <c r="C39" s="57" t="s">
        <v>346</v>
      </c>
      <c r="D39" s="57" t="s">
        <v>264</v>
      </c>
      <c r="E39" s="57" t="s">
        <v>265</v>
      </c>
      <c r="F39" s="8">
        <v>131400</v>
      </c>
      <c r="G39" s="57" t="s">
        <v>275</v>
      </c>
      <c r="H39" s="57" t="s">
        <v>276</v>
      </c>
      <c r="I39" s="57" t="s">
        <v>277</v>
      </c>
      <c r="J39" s="57" t="s">
        <v>278</v>
      </c>
    </row>
    <row r="40" ht="21.95" customHeight="1" spans="1:10">
      <c r="A40" s="57" t="s">
        <v>334</v>
      </c>
      <c r="B40" s="57" t="s">
        <v>279</v>
      </c>
      <c r="C40" s="8">
        <v>27887</v>
      </c>
      <c r="D40" s="57" t="s">
        <v>264</v>
      </c>
      <c r="E40" s="57" t="s">
        <v>265</v>
      </c>
      <c r="F40" s="8">
        <v>13863.94</v>
      </c>
      <c r="G40" s="57" t="s">
        <v>266</v>
      </c>
      <c r="H40" s="58" t="s">
        <v>281</v>
      </c>
      <c r="I40" s="57" t="s">
        <v>282</v>
      </c>
      <c r="J40" s="57" t="s">
        <v>288</v>
      </c>
    </row>
    <row r="41" ht="21.95" customHeight="1" spans="1:10">
      <c r="A41" s="8" t="s">
        <v>293</v>
      </c>
      <c r="B41" s="8">
        <v>2860000</v>
      </c>
      <c r="C41" s="8"/>
      <c r="D41" s="8" t="s">
        <v>294</v>
      </c>
      <c r="E41" s="8"/>
      <c r="F41" s="10">
        <v>2860000</v>
      </c>
      <c r="G41" s="8"/>
      <c r="H41" s="8"/>
      <c r="I41" s="8"/>
      <c r="J41" s="8"/>
    </row>
    <row r="42" ht="21.95" customHeight="1" spans="1:10">
      <c r="A42" s="57" t="s">
        <v>347</v>
      </c>
      <c r="B42" s="57" t="s">
        <v>262</v>
      </c>
      <c r="C42" s="57" t="s">
        <v>348</v>
      </c>
      <c r="D42" s="57" t="s">
        <v>264</v>
      </c>
      <c r="E42" s="57" t="s">
        <v>265</v>
      </c>
      <c r="F42" s="9">
        <v>2440000</v>
      </c>
      <c r="G42" s="57" t="s">
        <v>266</v>
      </c>
      <c r="H42" s="57" t="s">
        <v>267</v>
      </c>
      <c r="I42" s="57" t="s">
        <v>268</v>
      </c>
      <c r="J42" s="57" t="s">
        <v>271</v>
      </c>
    </row>
    <row r="43" ht="21.95" customHeight="1" spans="1:10">
      <c r="A43" s="57" t="s">
        <v>347</v>
      </c>
      <c r="B43" s="57" t="s">
        <v>262</v>
      </c>
      <c r="C43" s="57" t="s">
        <v>349</v>
      </c>
      <c r="D43" s="57" t="s">
        <v>264</v>
      </c>
      <c r="E43" s="57" t="s">
        <v>265</v>
      </c>
      <c r="F43" s="9">
        <v>2710000</v>
      </c>
      <c r="G43" s="57" t="s">
        <v>317</v>
      </c>
      <c r="H43" s="57" t="s">
        <v>318</v>
      </c>
      <c r="I43" s="57" t="s">
        <v>319</v>
      </c>
      <c r="J43" s="57" t="s">
        <v>320</v>
      </c>
    </row>
    <row r="44" ht="21.95" customHeight="1" spans="1:10">
      <c r="A44" s="8" t="s">
        <v>293</v>
      </c>
      <c r="B44" s="8">
        <v>5150000</v>
      </c>
      <c r="C44" s="8"/>
      <c r="D44" s="8" t="s">
        <v>294</v>
      </c>
      <c r="E44" s="8"/>
      <c r="F44" s="12">
        <v>5150000</v>
      </c>
      <c r="G44" s="8"/>
      <c r="H44" s="8"/>
      <c r="I44" s="8"/>
      <c r="J44" s="8"/>
    </row>
    <row r="45" ht="21.95" customHeight="1" spans="1:10">
      <c r="A45" s="57" t="s">
        <v>350</v>
      </c>
      <c r="B45" s="57" t="s">
        <v>262</v>
      </c>
      <c r="C45" s="57" t="s">
        <v>351</v>
      </c>
      <c r="D45" s="57" t="s">
        <v>264</v>
      </c>
      <c r="E45" s="57" t="s">
        <v>265</v>
      </c>
      <c r="F45" s="9">
        <v>130000</v>
      </c>
      <c r="G45" s="57" t="s">
        <v>266</v>
      </c>
      <c r="H45" s="57" t="s">
        <v>267</v>
      </c>
      <c r="I45" s="57" t="s">
        <v>268</v>
      </c>
      <c r="J45" s="57" t="s">
        <v>271</v>
      </c>
    </row>
    <row r="46" ht="21.95" customHeight="1" spans="1:10">
      <c r="A46" s="57" t="s">
        <v>350</v>
      </c>
      <c r="B46" s="57" t="s">
        <v>279</v>
      </c>
      <c r="C46" s="57" t="s">
        <v>352</v>
      </c>
      <c r="D46" s="57" t="s">
        <v>264</v>
      </c>
      <c r="E46" s="57" t="s">
        <v>265</v>
      </c>
      <c r="F46" s="9">
        <v>320000</v>
      </c>
      <c r="G46" s="57" t="s">
        <v>266</v>
      </c>
      <c r="H46" s="58" t="s">
        <v>281</v>
      </c>
      <c r="I46" s="57" t="s">
        <v>282</v>
      </c>
      <c r="J46" s="57" t="s">
        <v>353</v>
      </c>
    </row>
    <row r="47" ht="21.95" customHeight="1" spans="1:10">
      <c r="A47" s="8" t="s">
        <v>293</v>
      </c>
      <c r="B47" s="8">
        <v>450000</v>
      </c>
      <c r="C47" s="8"/>
      <c r="D47" s="8" t="s">
        <v>294</v>
      </c>
      <c r="E47" s="8"/>
      <c r="F47" s="12">
        <v>450000</v>
      </c>
      <c r="G47" s="8"/>
      <c r="H47" s="8"/>
      <c r="I47" s="8"/>
      <c r="J47" s="8"/>
    </row>
    <row r="48" ht="21.95" customHeight="1" spans="1:10">
      <c r="A48" s="57" t="s">
        <v>354</v>
      </c>
      <c r="B48" s="57" t="s">
        <v>301</v>
      </c>
      <c r="C48" s="57" t="s">
        <v>355</v>
      </c>
      <c r="D48" s="57" t="s">
        <v>264</v>
      </c>
      <c r="E48" s="57" t="s">
        <v>265</v>
      </c>
      <c r="F48" s="9">
        <v>1895580</v>
      </c>
      <c r="G48" s="57" t="s">
        <v>356</v>
      </c>
      <c r="H48" s="57" t="s">
        <v>357</v>
      </c>
      <c r="I48" s="57" t="s">
        <v>339</v>
      </c>
      <c r="J48" s="57" t="s">
        <v>358</v>
      </c>
    </row>
    <row r="49" ht="21.95" customHeight="1" spans="1:10">
      <c r="A49" s="57" t="s">
        <v>354</v>
      </c>
      <c r="B49" s="57" t="s">
        <v>301</v>
      </c>
      <c r="C49" s="57" t="s">
        <v>359</v>
      </c>
      <c r="D49" s="57" t="s">
        <v>264</v>
      </c>
      <c r="E49" s="57" t="s">
        <v>265</v>
      </c>
      <c r="F49" s="9">
        <v>625300</v>
      </c>
      <c r="G49" s="57" t="s">
        <v>360</v>
      </c>
      <c r="H49" s="57" t="s">
        <v>361</v>
      </c>
      <c r="I49" s="57" t="s">
        <v>362</v>
      </c>
      <c r="J49" s="57" t="s">
        <v>363</v>
      </c>
    </row>
    <row r="50" ht="21.95" customHeight="1" spans="1:10">
      <c r="A50" s="57" t="s">
        <v>354</v>
      </c>
      <c r="B50" s="57" t="s">
        <v>301</v>
      </c>
      <c r="C50" s="57" t="s">
        <v>364</v>
      </c>
      <c r="D50" s="57" t="s">
        <v>264</v>
      </c>
      <c r="E50" s="57" t="s">
        <v>265</v>
      </c>
      <c r="F50" s="9">
        <v>968420</v>
      </c>
      <c r="G50" s="57" t="s">
        <v>365</v>
      </c>
      <c r="H50" s="57" t="s">
        <v>366</v>
      </c>
      <c r="I50" s="57" t="s">
        <v>305</v>
      </c>
      <c r="J50" s="57" t="s">
        <v>367</v>
      </c>
    </row>
    <row r="51" ht="21.95" customHeight="1" spans="1:10">
      <c r="A51" s="57" t="s">
        <v>354</v>
      </c>
      <c r="B51" s="57" t="s">
        <v>279</v>
      </c>
      <c r="C51" s="57" t="s">
        <v>368</v>
      </c>
      <c r="D51" s="57" t="s">
        <v>264</v>
      </c>
      <c r="E51" s="57" t="s">
        <v>265</v>
      </c>
      <c r="F51" s="9">
        <v>330700</v>
      </c>
      <c r="G51" s="57" t="s">
        <v>266</v>
      </c>
      <c r="H51" s="57" t="s">
        <v>281</v>
      </c>
      <c r="I51" s="57" t="s">
        <v>282</v>
      </c>
      <c r="J51" s="57" t="s">
        <v>369</v>
      </c>
    </row>
    <row r="52" ht="21.95" customHeight="1" spans="1:10">
      <c r="A52" s="8" t="s">
        <v>293</v>
      </c>
      <c r="B52" s="8">
        <v>3820000</v>
      </c>
      <c r="C52" s="8"/>
      <c r="D52" s="8" t="s">
        <v>294</v>
      </c>
      <c r="E52" s="8"/>
      <c r="F52" s="12">
        <v>3820000</v>
      </c>
      <c r="G52" s="8"/>
      <c r="H52" s="8"/>
      <c r="I52" s="8"/>
      <c r="J52" s="8"/>
    </row>
    <row r="53" ht="21.95" customHeight="1" spans="1:10">
      <c r="A53" s="57" t="s">
        <v>370</v>
      </c>
      <c r="B53" s="57" t="s">
        <v>262</v>
      </c>
      <c r="C53" s="57" t="s">
        <v>371</v>
      </c>
      <c r="D53" s="57" t="s">
        <v>264</v>
      </c>
      <c r="E53" s="57" t="s">
        <v>265</v>
      </c>
      <c r="F53" s="9">
        <v>280000</v>
      </c>
      <c r="G53" s="57" t="s">
        <v>266</v>
      </c>
      <c r="H53" s="57" t="s">
        <v>267</v>
      </c>
      <c r="I53" s="57" t="s">
        <v>268</v>
      </c>
      <c r="J53" s="57" t="s">
        <v>333</v>
      </c>
    </row>
    <row r="54" ht="21.95" customHeight="1" spans="1:10">
      <c r="A54" s="57" t="s">
        <v>370</v>
      </c>
      <c r="B54" s="57" t="s">
        <v>262</v>
      </c>
      <c r="C54" s="57" t="s">
        <v>372</v>
      </c>
      <c r="D54" s="57" t="s">
        <v>264</v>
      </c>
      <c r="E54" s="57" t="s">
        <v>265</v>
      </c>
      <c r="F54" s="9">
        <v>600000</v>
      </c>
      <c r="G54" s="57" t="s">
        <v>266</v>
      </c>
      <c r="H54" s="57" t="s">
        <v>298</v>
      </c>
      <c r="I54" s="57" t="s">
        <v>299</v>
      </c>
      <c r="J54" s="57" t="s">
        <v>373</v>
      </c>
    </row>
    <row r="55" ht="21.95" customHeight="1" spans="1:10">
      <c r="A55" s="57" t="s">
        <v>370</v>
      </c>
      <c r="B55" s="57" t="s">
        <v>262</v>
      </c>
      <c r="C55" s="57" t="s">
        <v>374</v>
      </c>
      <c r="D55" s="57" t="s">
        <v>264</v>
      </c>
      <c r="E55" s="57" t="s">
        <v>265</v>
      </c>
      <c r="F55" s="9">
        <v>1864700</v>
      </c>
      <c r="G55" s="57" t="s">
        <v>317</v>
      </c>
      <c r="H55" s="57" t="s">
        <v>318</v>
      </c>
      <c r="I55" s="57" t="s">
        <v>319</v>
      </c>
      <c r="J55" s="57" t="s">
        <v>320</v>
      </c>
    </row>
    <row r="56" ht="21.95" customHeight="1" spans="1:10">
      <c r="A56" s="57" t="s">
        <v>370</v>
      </c>
      <c r="B56" s="57" t="s">
        <v>262</v>
      </c>
      <c r="C56" s="57" t="s">
        <v>375</v>
      </c>
      <c r="D56" s="57" t="s">
        <v>264</v>
      </c>
      <c r="E56" s="57" t="s">
        <v>265</v>
      </c>
      <c r="F56" s="8">
        <v>579700</v>
      </c>
      <c r="G56" s="57" t="s">
        <v>360</v>
      </c>
      <c r="H56" s="57" t="s">
        <v>376</v>
      </c>
      <c r="I56" s="57" t="s">
        <v>377</v>
      </c>
      <c r="J56" s="57" t="s">
        <v>378</v>
      </c>
    </row>
    <row r="57" ht="21.95" customHeight="1" spans="1:10">
      <c r="A57" s="57" t="s">
        <v>370</v>
      </c>
      <c r="B57" s="57" t="s">
        <v>279</v>
      </c>
      <c r="C57" s="57" t="s">
        <v>379</v>
      </c>
      <c r="D57" s="57" t="s">
        <v>264</v>
      </c>
      <c r="E57" s="57" t="s">
        <v>265</v>
      </c>
      <c r="F57" s="8">
        <v>270000</v>
      </c>
      <c r="G57" s="57" t="s">
        <v>266</v>
      </c>
      <c r="H57" s="57" t="s">
        <v>281</v>
      </c>
      <c r="I57" s="57" t="s">
        <v>282</v>
      </c>
      <c r="J57" s="57" t="s">
        <v>380</v>
      </c>
    </row>
    <row r="58" ht="21.95" customHeight="1" spans="1:10">
      <c r="A58" s="8" t="s">
        <v>293</v>
      </c>
      <c r="B58" s="8">
        <v>3594400</v>
      </c>
      <c r="C58" s="8"/>
      <c r="D58" s="8" t="s">
        <v>294</v>
      </c>
      <c r="E58" s="8"/>
      <c r="F58" s="10">
        <v>3594400</v>
      </c>
      <c r="G58" s="8"/>
      <c r="H58" s="8"/>
      <c r="I58" s="8"/>
      <c r="J58" s="8"/>
    </row>
    <row r="59" ht="21.95" customHeight="1" spans="1:10">
      <c r="A59" s="57" t="s">
        <v>381</v>
      </c>
      <c r="B59" s="57" t="s">
        <v>262</v>
      </c>
      <c r="C59" s="57" t="s">
        <v>382</v>
      </c>
      <c r="D59" s="57" t="s">
        <v>264</v>
      </c>
      <c r="E59" s="57" t="s">
        <v>265</v>
      </c>
      <c r="F59" s="9">
        <v>500000</v>
      </c>
      <c r="G59" s="57" t="s">
        <v>266</v>
      </c>
      <c r="H59" s="57" t="s">
        <v>267</v>
      </c>
      <c r="I59" s="57" t="s">
        <v>268</v>
      </c>
      <c r="J59" s="57" t="s">
        <v>383</v>
      </c>
    </row>
    <row r="60" ht="21.95" customHeight="1" spans="1:10">
      <c r="A60" s="57" t="s">
        <v>381</v>
      </c>
      <c r="B60" s="57" t="s">
        <v>262</v>
      </c>
      <c r="C60" s="57" t="s">
        <v>384</v>
      </c>
      <c r="D60" s="57" t="s">
        <v>264</v>
      </c>
      <c r="E60" s="57" t="s">
        <v>265</v>
      </c>
      <c r="F60" s="9">
        <v>630000</v>
      </c>
      <c r="G60" s="57" t="s">
        <v>266</v>
      </c>
      <c r="H60" s="57" t="s">
        <v>267</v>
      </c>
      <c r="I60" s="57" t="s">
        <v>268</v>
      </c>
      <c r="J60" s="57" t="s">
        <v>385</v>
      </c>
    </row>
    <row r="61" ht="21.95" customHeight="1" spans="1:10">
      <c r="A61" s="57" t="s">
        <v>381</v>
      </c>
      <c r="B61" s="57" t="s">
        <v>262</v>
      </c>
      <c r="C61" s="57" t="s">
        <v>386</v>
      </c>
      <c r="D61" s="57" t="s">
        <v>264</v>
      </c>
      <c r="E61" s="57" t="s">
        <v>265</v>
      </c>
      <c r="F61" s="9">
        <v>630000</v>
      </c>
      <c r="G61" s="57" t="s">
        <v>266</v>
      </c>
      <c r="H61" s="57" t="s">
        <v>267</v>
      </c>
      <c r="I61" s="57" t="s">
        <v>268</v>
      </c>
      <c r="J61" s="57" t="s">
        <v>387</v>
      </c>
    </row>
    <row r="62" ht="21.95" customHeight="1" spans="1:10">
      <c r="A62" s="57" t="s">
        <v>381</v>
      </c>
      <c r="B62" s="57" t="s">
        <v>262</v>
      </c>
      <c r="C62" s="57" t="s">
        <v>388</v>
      </c>
      <c r="D62" s="57" t="s">
        <v>264</v>
      </c>
      <c r="E62" s="57" t="s">
        <v>265</v>
      </c>
      <c r="F62" s="9">
        <v>2980000</v>
      </c>
      <c r="G62" s="57" t="s">
        <v>266</v>
      </c>
      <c r="H62" s="57" t="s">
        <v>267</v>
      </c>
      <c r="I62" s="57" t="s">
        <v>268</v>
      </c>
      <c r="J62" s="57" t="s">
        <v>271</v>
      </c>
    </row>
    <row r="63" ht="21.95" customHeight="1" spans="1:10">
      <c r="A63" s="57" t="s">
        <v>381</v>
      </c>
      <c r="B63" s="57" t="s">
        <v>262</v>
      </c>
      <c r="C63" s="57" t="s">
        <v>389</v>
      </c>
      <c r="D63" s="57" t="s">
        <v>264</v>
      </c>
      <c r="E63" s="57" t="s">
        <v>265</v>
      </c>
      <c r="F63" s="9">
        <v>300000</v>
      </c>
      <c r="G63" s="57" t="s">
        <v>266</v>
      </c>
      <c r="H63" s="57" t="s">
        <v>267</v>
      </c>
      <c r="I63" s="57" t="s">
        <v>268</v>
      </c>
      <c r="J63" s="57" t="s">
        <v>390</v>
      </c>
    </row>
    <row r="64" ht="21.95" customHeight="1" spans="1:10">
      <c r="A64" s="57" t="s">
        <v>381</v>
      </c>
      <c r="B64" s="57" t="s">
        <v>262</v>
      </c>
      <c r="C64" s="57" t="s">
        <v>391</v>
      </c>
      <c r="D64" s="57" t="s">
        <v>264</v>
      </c>
      <c r="E64" s="57" t="s">
        <v>265</v>
      </c>
      <c r="F64" s="9">
        <v>2500000</v>
      </c>
      <c r="G64" s="57" t="s">
        <v>317</v>
      </c>
      <c r="H64" s="57" t="s">
        <v>318</v>
      </c>
      <c r="I64" s="57" t="s">
        <v>319</v>
      </c>
      <c r="J64" s="57" t="s">
        <v>320</v>
      </c>
    </row>
    <row r="65" ht="21.95" customHeight="1" spans="1:10">
      <c r="A65" s="57" t="s">
        <v>381</v>
      </c>
      <c r="B65" s="57" t="s">
        <v>273</v>
      </c>
      <c r="C65" s="57" t="s">
        <v>392</v>
      </c>
      <c r="D65" s="57" t="s">
        <v>264</v>
      </c>
      <c r="E65" s="57" t="s">
        <v>265</v>
      </c>
      <c r="F65" s="8">
        <v>1297988</v>
      </c>
      <c r="G65" s="57" t="s">
        <v>337</v>
      </c>
      <c r="H65" s="57" t="s">
        <v>338</v>
      </c>
      <c r="I65" s="57" t="s">
        <v>339</v>
      </c>
      <c r="J65" s="57" t="s">
        <v>393</v>
      </c>
    </row>
    <row r="66" ht="21.95" customHeight="1" spans="1:10">
      <c r="A66" s="57" t="s">
        <v>381</v>
      </c>
      <c r="B66" s="59" t="s">
        <v>279</v>
      </c>
      <c r="C66" s="57" t="s">
        <v>394</v>
      </c>
      <c r="D66" s="57" t="s">
        <v>264</v>
      </c>
      <c r="E66" s="57" t="s">
        <v>265</v>
      </c>
      <c r="F66" s="8">
        <v>1030000</v>
      </c>
      <c r="G66" s="57" t="s">
        <v>266</v>
      </c>
      <c r="H66" s="57" t="s">
        <v>281</v>
      </c>
      <c r="I66" s="57" t="s">
        <v>282</v>
      </c>
      <c r="J66" s="57" t="s">
        <v>369</v>
      </c>
    </row>
    <row r="67" ht="21.95" customHeight="1" spans="1:10">
      <c r="A67" s="57" t="s">
        <v>381</v>
      </c>
      <c r="B67" s="59" t="s">
        <v>279</v>
      </c>
      <c r="C67" s="57" t="s">
        <v>395</v>
      </c>
      <c r="D67" s="57" t="s">
        <v>264</v>
      </c>
      <c r="E67" s="57" t="s">
        <v>265</v>
      </c>
      <c r="F67" s="8">
        <v>50000</v>
      </c>
      <c r="G67" s="57" t="s">
        <v>266</v>
      </c>
      <c r="H67" s="57" t="s">
        <v>281</v>
      </c>
      <c r="I67" s="57" t="s">
        <v>282</v>
      </c>
      <c r="J67" s="57" t="s">
        <v>369</v>
      </c>
    </row>
    <row r="68" ht="21.95" customHeight="1" spans="1:10">
      <c r="A68" s="57" t="s">
        <v>381</v>
      </c>
      <c r="B68" s="59" t="s">
        <v>279</v>
      </c>
      <c r="C68" s="57" t="s">
        <v>396</v>
      </c>
      <c r="D68" s="57" t="s">
        <v>264</v>
      </c>
      <c r="E68" s="57" t="s">
        <v>265</v>
      </c>
      <c r="F68" s="8">
        <v>70000</v>
      </c>
      <c r="G68" s="57" t="s">
        <v>266</v>
      </c>
      <c r="H68" s="57" t="s">
        <v>281</v>
      </c>
      <c r="I68" s="57" t="s">
        <v>282</v>
      </c>
      <c r="J68" s="57" t="s">
        <v>397</v>
      </c>
    </row>
    <row r="69" ht="21.95" customHeight="1" spans="1:10">
      <c r="A69" s="8" t="s">
        <v>293</v>
      </c>
      <c r="B69" s="8">
        <v>10310000</v>
      </c>
      <c r="C69" s="8"/>
      <c r="D69" s="8" t="s">
        <v>294</v>
      </c>
      <c r="E69" s="8"/>
      <c r="F69" s="10">
        <v>9987988</v>
      </c>
      <c r="G69" s="8"/>
      <c r="H69" s="8"/>
      <c r="I69" s="8"/>
      <c r="J69" s="8"/>
    </row>
    <row r="70" ht="21.95" customHeight="1" spans="1:10">
      <c r="A70" s="8" t="s">
        <v>398</v>
      </c>
      <c r="B70" s="59" t="s">
        <v>279</v>
      </c>
      <c r="C70" s="57" t="s">
        <v>399</v>
      </c>
      <c r="D70" s="57" t="s">
        <v>264</v>
      </c>
      <c r="E70" s="57" t="s">
        <v>265</v>
      </c>
      <c r="F70" s="8">
        <v>810000</v>
      </c>
      <c r="G70" s="57" t="s">
        <v>266</v>
      </c>
      <c r="H70" s="57" t="s">
        <v>281</v>
      </c>
      <c r="I70" s="57" t="s">
        <v>282</v>
      </c>
      <c r="J70" s="57" t="s">
        <v>325</v>
      </c>
    </row>
    <row r="71" ht="21.95" customHeight="1" spans="1:10">
      <c r="A71" s="8" t="s">
        <v>293</v>
      </c>
      <c r="B71" s="8">
        <v>810000</v>
      </c>
      <c r="C71" s="8"/>
      <c r="D71" s="8" t="s">
        <v>294</v>
      </c>
      <c r="E71" s="8"/>
      <c r="F71" s="10">
        <v>810000</v>
      </c>
      <c r="G71" s="8"/>
      <c r="H71" s="8"/>
      <c r="I71" s="8"/>
      <c r="J71" s="8"/>
    </row>
    <row r="72" ht="21.95" customHeight="1" spans="1:10">
      <c r="A72" s="8" t="s">
        <v>400</v>
      </c>
      <c r="B72" s="57" t="s">
        <v>279</v>
      </c>
      <c r="C72" s="57" t="s">
        <v>401</v>
      </c>
      <c r="D72" s="57" t="s">
        <v>264</v>
      </c>
      <c r="E72" s="57" t="s">
        <v>265</v>
      </c>
      <c r="F72" s="8">
        <v>589300</v>
      </c>
      <c r="G72" s="57" t="s">
        <v>266</v>
      </c>
      <c r="H72" s="57" t="s">
        <v>281</v>
      </c>
      <c r="I72" s="57" t="s">
        <v>282</v>
      </c>
      <c r="J72" s="57" t="s">
        <v>369</v>
      </c>
    </row>
    <row r="73" ht="21.95" customHeight="1" spans="1:10">
      <c r="A73" s="8" t="s">
        <v>400</v>
      </c>
      <c r="B73" s="57" t="s">
        <v>279</v>
      </c>
      <c r="C73" s="57" t="s">
        <v>402</v>
      </c>
      <c r="D73" s="57" t="s">
        <v>264</v>
      </c>
      <c r="E73" s="57" t="s">
        <v>265</v>
      </c>
      <c r="F73" s="8">
        <v>735000</v>
      </c>
      <c r="G73" s="57" t="s">
        <v>266</v>
      </c>
      <c r="H73" s="57" t="s">
        <v>281</v>
      </c>
      <c r="I73" s="57" t="s">
        <v>282</v>
      </c>
      <c r="J73" s="57" t="s">
        <v>403</v>
      </c>
    </row>
    <row r="74" ht="21.95" customHeight="1" spans="1:10">
      <c r="A74" s="8" t="s">
        <v>400</v>
      </c>
      <c r="B74" s="57" t="s">
        <v>279</v>
      </c>
      <c r="C74" s="57" t="s">
        <v>404</v>
      </c>
      <c r="D74" s="57" t="s">
        <v>264</v>
      </c>
      <c r="E74" s="57" t="s">
        <v>265</v>
      </c>
      <c r="F74" s="8">
        <v>230000</v>
      </c>
      <c r="G74" s="57" t="s">
        <v>266</v>
      </c>
      <c r="H74" s="57" t="s">
        <v>281</v>
      </c>
      <c r="I74" s="57" t="s">
        <v>282</v>
      </c>
      <c r="J74" s="57" t="s">
        <v>325</v>
      </c>
    </row>
    <row r="75" ht="21.95" customHeight="1" spans="1:10">
      <c r="A75" s="8" t="s">
        <v>400</v>
      </c>
      <c r="B75" s="57" t="s">
        <v>279</v>
      </c>
      <c r="C75" s="57" t="s">
        <v>405</v>
      </c>
      <c r="D75" s="57" t="s">
        <v>264</v>
      </c>
      <c r="E75" s="57" t="s">
        <v>265</v>
      </c>
      <c r="F75" s="8">
        <v>230000</v>
      </c>
      <c r="G75" s="57" t="s">
        <v>266</v>
      </c>
      <c r="H75" s="57" t="s">
        <v>281</v>
      </c>
      <c r="I75" s="57" t="s">
        <v>282</v>
      </c>
      <c r="J75" s="57" t="s">
        <v>397</v>
      </c>
    </row>
    <row r="76" ht="21.95" customHeight="1" spans="1:10">
      <c r="A76" s="8" t="s">
        <v>400</v>
      </c>
      <c r="B76" s="57" t="s">
        <v>279</v>
      </c>
      <c r="C76" s="57" t="s">
        <v>406</v>
      </c>
      <c r="D76" s="57" t="s">
        <v>264</v>
      </c>
      <c r="E76" s="57" t="s">
        <v>265</v>
      </c>
      <c r="F76" s="8">
        <v>400700</v>
      </c>
      <c r="G76" s="57" t="s">
        <v>266</v>
      </c>
      <c r="H76" s="57" t="s">
        <v>281</v>
      </c>
      <c r="I76" s="57" t="s">
        <v>282</v>
      </c>
      <c r="J76" s="57" t="s">
        <v>288</v>
      </c>
    </row>
    <row r="77" ht="21.95" customHeight="1" spans="1:10">
      <c r="A77" s="8" t="s">
        <v>293</v>
      </c>
      <c r="B77" s="8">
        <v>2450000</v>
      </c>
      <c r="C77" s="8"/>
      <c r="D77" s="8" t="s">
        <v>294</v>
      </c>
      <c r="E77" s="8"/>
      <c r="F77" s="10">
        <v>2185000</v>
      </c>
      <c r="G77" s="8"/>
      <c r="H77" s="8"/>
      <c r="I77" s="8"/>
      <c r="J77" s="8"/>
    </row>
    <row r="78" ht="21.95" customHeight="1" spans="1:10">
      <c r="A78" s="8" t="s">
        <v>407</v>
      </c>
      <c r="B78" s="60" t="s">
        <v>408</v>
      </c>
      <c r="C78" s="57" t="s">
        <v>409</v>
      </c>
      <c r="D78" s="57" t="s">
        <v>264</v>
      </c>
      <c r="E78" s="57" t="s">
        <v>265</v>
      </c>
      <c r="F78" s="8">
        <v>500000</v>
      </c>
      <c r="G78" s="57" t="s">
        <v>266</v>
      </c>
      <c r="H78" s="57" t="s">
        <v>298</v>
      </c>
      <c r="I78" s="57" t="s">
        <v>299</v>
      </c>
      <c r="J78" s="57" t="s">
        <v>410</v>
      </c>
    </row>
    <row r="79" ht="21.95" customHeight="1" spans="1:10">
      <c r="A79" s="8" t="s">
        <v>293</v>
      </c>
      <c r="B79" s="8">
        <v>500000</v>
      </c>
      <c r="C79" s="8"/>
      <c r="D79" s="8" t="s">
        <v>294</v>
      </c>
      <c r="E79" s="8"/>
      <c r="F79" s="10">
        <v>500000</v>
      </c>
      <c r="G79" s="8"/>
      <c r="H79" s="8"/>
      <c r="I79" s="8"/>
      <c r="J79" s="8"/>
    </row>
    <row r="80" ht="21.95" customHeight="1" spans="1:10">
      <c r="A80" s="8" t="s">
        <v>411</v>
      </c>
      <c r="B80" s="61" t="s">
        <v>335</v>
      </c>
      <c r="C80" s="57" t="s">
        <v>412</v>
      </c>
      <c r="D80" s="57" t="s">
        <v>264</v>
      </c>
      <c r="E80" s="57" t="s">
        <v>265</v>
      </c>
      <c r="F80" s="9">
        <v>1888838.93</v>
      </c>
      <c r="G80" s="8" t="s">
        <v>413</v>
      </c>
      <c r="H80" s="57" t="s">
        <v>414</v>
      </c>
      <c r="I80" s="57" t="s">
        <v>299</v>
      </c>
      <c r="J80" s="8" t="s">
        <v>415</v>
      </c>
    </row>
    <row r="81" ht="21.95" customHeight="1" spans="1:10">
      <c r="A81" s="8" t="s">
        <v>416</v>
      </c>
      <c r="B81" s="12">
        <f>SUM(F80:F80)</f>
        <v>1888838.93</v>
      </c>
      <c r="C81" s="8"/>
      <c r="D81" s="8"/>
      <c r="E81" s="8"/>
      <c r="F81" s="12">
        <v>1888838.93</v>
      </c>
      <c r="G81" s="8"/>
      <c r="H81" s="8"/>
      <c r="I81" s="8"/>
      <c r="J81" s="8"/>
    </row>
    <row r="82" ht="21.95" customHeight="1" spans="1:10">
      <c r="A82" s="8" t="s">
        <v>417</v>
      </c>
      <c r="B82" s="17">
        <f>B17+B21+B24+B28+B30+B32+B34+B41+B44+B47+B52+B58+B69+B71+B77+B81+B79</f>
        <v>41627746.93</v>
      </c>
      <c r="C82" s="17"/>
      <c r="D82" s="17"/>
      <c r="E82" s="17"/>
      <c r="F82" s="17">
        <f>F17+F21+F24+F28+F30+F32+F34+F41+F44+F47+F52+F58+F69+F71+F77+F81+F79</f>
        <v>41040734.93</v>
      </c>
      <c r="G82" s="18"/>
      <c r="H82" s="18"/>
      <c r="I82" s="18"/>
      <c r="J82" s="18"/>
    </row>
    <row r="83" ht="20.1" customHeight="1"/>
  </sheetData>
  <mergeCells count="4">
    <mergeCell ref="A1:J1"/>
    <mergeCell ref="A2:D2"/>
    <mergeCell ref="E2:H2"/>
    <mergeCell ref="G82:J8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2019年调整计划项目完成情况表 (2020年4月)</vt:lpstr>
      <vt:lpstr>1-11月拨付明细表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Users</dc:creator>
  <cp:lastModifiedBy>Administrator</cp:lastModifiedBy>
  <dcterms:created xsi:type="dcterms:W3CDTF">2019-08-17T03:01:00Z</dcterms:created>
  <cp:lastPrinted>2019-11-27T07:17:00Z</cp:lastPrinted>
  <dcterms:modified xsi:type="dcterms:W3CDTF">2020-08-31T08:41:31Z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