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27" firstSheet="1" activeTab="5"/>
  </bookViews>
  <sheets>
    <sheet name="一般公共预算收入表" sheetId="1" r:id="rId1"/>
    <sheet name="一般公共预算支出表" sheetId="2" r:id="rId2"/>
    <sheet name="一般公共预算本级支出表" sheetId="3" r:id="rId3"/>
    <sheet name="一般公共预算本级基本支出表" sheetId="4" r:id="rId4"/>
    <sheet name="税收返还和转移支付表" sheetId="5" r:id="rId5"/>
    <sheet name="2020年政府一般债务限额和余额情况预计执行表" sheetId="6" r:id="rId6"/>
    <sheet name="2021年政府一般债务限额和余额情况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6_其他" localSheetId="4">#REF!</definedName>
    <definedName name="_6_其他">#REF!</definedName>
    <definedName name="a">#REF!</definedName>
    <definedName name="g">GET.CELL(48,INDIRECT("rc",FALSE))</definedName>
    <definedName name="H">GET.CELL(48,INDIRECT("RC",FALSE))</definedName>
    <definedName name="m00">#REF!</definedName>
    <definedName name="_xlnm.Print_Area" localSheetId="4">'税收返还和转移支付表'!$A$2:$B$2</definedName>
    <definedName name="_xlnm.Print_Area">#N/A</definedName>
    <definedName name="_xlnm.Print_Titles" localSheetId="4">'税收返还和转移支付表'!$2:$2</definedName>
    <definedName name="_xlnm.Print_Titles">#N/A</definedName>
    <definedName name="地区名称">'[5]封面'!$B$2:$B$6</definedName>
    <definedName name="公式">GET.CELL(48,INDIRECT("rc",FALSE))</definedName>
    <definedName name="汇总一">#REF!</definedName>
    <definedName name="科目">'[7]调用表'!$B$3:$B$125</definedName>
    <definedName name="明细一">#REF!</definedName>
    <definedName name="人员汇总表14年">#REF!</definedName>
    <definedName name="_6_其他" localSheetId="0">#REF!</definedName>
    <definedName name="_xlnm.Print_Area" localSheetId="0">'一般公共预算收入表'!#REF!</definedName>
    <definedName name="_6_其他" localSheetId="1">#REF!</definedName>
    <definedName name="_xlnm.Print_Titles" localSheetId="1">'一般公共预算支出表'!$1:$3</definedName>
    <definedName name="汇总一" localSheetId="1">#REF!</definedName>
    <definedName name="明细一" localSheetId="1">#REF!</definedName>
    <definedName name="人员汇总表14年" localSheetId="1">#REF!</definedName>
    <definedName name="_6_其他" localSheetId="2">#REF!</definedName>
    <definedName name="_xlnm.Print_Titles" localSheetId="2">'一般公共预算本级支出表'!$1:$3</definedName>
    <definedName name="汇总一" localSheetId="2">#REF!</definedName>
    <definedName name="明细一" localSheetId="2">#REF!</definedName>
    <definedName name="人员汇总表14年" localSheetId="2">#REF!</definedName>
  </definedNames>
  <calcPr fullCalcOnLoad="1"/>
</workbook>
</file>

<file path=xl/sharedStrings.xml><?xml version="1.0" encoding="utf-8"?>
<sst xmlns="http://schemas.openxmlformats.org/spreadsheetml/2006/main" count="2753" uniqueCount="1172">
  <si>
    <t>表一</t>
  </si>
  <si>
    <r>
      <t>2021</t>
    </r>
    <r>
      <rPr>
        <b/>
        <sz val="16"/>
        <rFont val="黑体"/>
        <family val="3"/>
      </rPr>
      <t>年一般公共预算收入表</t>
    </r>
  </si>
  <si>
    <r>
      <rPr>
        <sz val="12"/>
        <rFont val="宋体"/>
        <family val="0"/>
      </rPr>
      <t>单位：万元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</si>
  <si>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</si>
  <si>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上年决算（执行</t>
    </r>
    <r>
      <rPr>
        <b/>
        <sz val="11"/>
        <rFont val="Times New Roman"/>
        <family val="1"/>
      </rPr>
      <t>)</t>
    </r>
    <r>
      <rPr>
        <b/>
        <sz val="11"/>
        <rFont val="宋体"/>
        <family val="0"/>
      </rPr>
      <t>数</t>
    </r>
  </si>
  <si>
    <r>
      <rPr>
        <b/>
        <sz val="11"/>
        <rFont val="宋体"/>
        <family val="0"/>
      </rPr>
      <t>预算数</t>
    </r>
  </si>
  <si>
    <r>
      <rPr>
        <b/>
        <sz val="11"/>
        <rFont val="宋体"/>
        <family val="0"/>
      </rPr>
      <t>预算数为决算（执行）数</t>
    </r>
    <r>
      <rPr>
        <b/>
        <sz val="11"/>
        <rFont val="Times New Roman"/>
        <family val="1"/>
      </rPr>
      <t>%</t>
    </r>
  </si>
  <si>
    <t>一、税收收入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</si>
  <si>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增值税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</si>
  <si>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企业所得税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</si>
  <si>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企业所得税退税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</si>
  <si>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个人所得税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</si>
  <si>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资源税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</si>
  <si>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城市维护建设税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</si>
  <si>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房产税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</si>
  <si>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印花税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</si>
  <si>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城镇土地使用税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</si>
  <si>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土地增值税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</si>
  <si>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车船税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</si>
  <si>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耕地占用税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</si>
  <si>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契税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</si>
  <si>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烟叶税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</si>
  <si>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环境保护税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</si>
  <si>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其他税收收入</t>
    </r>
  </si>
  <si>
    <t>二、非税收入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</si>
  <si>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专项收入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</si>
  <si>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行政事业性收费收入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</si>
  <si>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罚没收入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</si>
  <si>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国有资本经营收入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</si>
  <si>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国有资源（资产）有偿使用收入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</si>
  <si>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捐赠收入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</si>
  <si>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政府住房基金收入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</si>
  <si>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其他收入</t>
    </r>
  </si>
  <si>
    <t xml:space="preserve"> </t>
  </si>
  <si>
    <r>
      <rPr>
        <b/>
        <sz val="11"/>
        <rFont val="宋体"/>
        <family val="0"/>
      </rPr>
      <t>收入合计</t>
    </r>
  </si>
  <si>
    <t>表二</t>
  </si>
  <si>
    <t>双牌县2021年一般公共预算支出表</t>
  </si>
  <si>
    <t>单位：万元</t>
  </si>
  <si>
    <t>项目</t>
  </si>
  <si>
    <t>上年决算（执行)数</t>
  </si>
  <si>
    <t>预算数</t>
  </si>
  <si>
    <t>预算数为决算（执行）数%</t>
  </si>
  <si>
    <t>备注</t>
  </si>
  <si>
    <t>一、一般公共服务</t>
  </si>
  <si>
    <r>
      <t xml:space="preserve">    </t>
    </r>
    <r>
      <rPr>
        <sz val="11"/>
        <rFont val="宋体"/>
        <family val="0"/>
      </rPr>
      <t>人大事务</t>
    </r>
  </si>
  <si>
    <r>
      <t xml:space="preserve">      </t>
    </r>
    <r>
      <rPr>
        <sz val="11"/>
        <rFont val="宋体"/>
        <family val="0"/>
      </rPr>
      <t>行政运行</t>
    </r>
  </si>
  <si>
    <r>
      <t xml:space="preserve">      </t>
    </r>
    <r>
      <rPr>
        <sz val="11"/>
        <rFont val="宋体"/>
        <family val="0"/>
      </rPr>
      <t>一般行政管理事务</t>
    </r>
  </si>
  <si>
    <r>
      <t xml:space="preserve">      </t>
    </r>
    <r>
      <rPr>
        <sz val="11"/>
        <rFont val="宋体"/>
        <family val="0"/>
      </rPr>
      <t>机关服务</t>
    </r>
  </si>
  <si>
    <r>
      <t xml:space="preserve">      </t>
    </r>
    <r>
      <rPr>
        <sz val="11"/>
        <rFont val="宋体"/>
        <family val="0"/>
      </rPr>
      <t>人大会议</t>
    </r>
  </si>
  <si>
    <r>
      <t xml:space="preserve">      </t>
    </r>
    <r>
      <rPr>
        <sz val="11"/>
        <rFont val="宋体"/>
        <family val="0"/>
      </rPr>
      <t>人大立法</t>
    </r>
  </si>
  <si>
    <r>
      <t xml:space="preserve">      </t>
    </r>
    <r>
      <rPr>
        <sz val="11"/>
        <rFont val="宋体"/>
        <family val="0"/>
      </rPr>
      <t>人大监督</t>
    </r>
  </si>
  <si>
    <r>
      <t xml:space="preserve">      </t>
    </r>
    <r>
      <rPr>
        <sz val="11"/>
        <rFont val="宋体"/>
        <family val="0"/>
      </rPr>
      <t>人大代表履职能力提升</t>
    </r>
  </si>
  <si>
    <r>
      <t xml:space="preserve">      </t>
    </r>
    <r>
      <rPr>
        <sz val="11"/>
        <rFont val="宋体"/>
        <family val="0"/>
      </rPr>
      <t>代表工作</t>
    </r>
  </si>
  <si>
    <r>
      <t xml:space="preserve">      </t>
    </r>
    <r>
      <rPr>
        <sz val="11"/>
        <rFont val="宋体"/>
        <family val="0"/>
      </rPr>
      <t>人大信访工作</t>
    </r>
  </si>
  <si>
    <r>
      <t xml:space="preserve">      </t>
    </r>
    <r>
      <rPr>
        <sz val="11"/>
        <rFont val="宋体"/>
        <family val="0"/>
      </rPr>
      <t>事业运行</t>
    </r>
  </si>
  <si>
    <r>
      <t xml:space="preserve">      </t>
    </r>
    <r>
      <rPr>
        <sz val="11"/>
        <rFont val="宋体"/>
        <family val="0"/>
      </rPr>
      <t>其他人大事务支出</t>
    </r>
  </si>
  <si>
    <r>
      <t xml:space="preserve">    </t>
    </r>
    <r>
      <rPr>
        <sz val="11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</si>
  <si>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政协会议</t>
    </r>
  </si>
  <si>
    <r>
      <t xml:space="preserve">      </t>
    </r>
    <r>
      <rPr>
        <sz val="11"/>
        <rFont val="宋体"/>
        <family val="0"/>
      </rPr>
      <t>委员视察</t>
    </r>
  </si>
  <si>
    <r>
      <t xml:space="preserve">      </t>
    </r>
    <r>
      <rPr>
        <sz val="11"/>
        <rFont val="宋体"/>
        <family val="0"/>
      </rPr>
      <t>参政议政</t>
    </r>
  </si>
  <si>
    <r>
      <t xml:space="preserve">      </t>
    </r>
    <r>
      <rPr>
        <sz val="11"/>
        <rFont val="宋体"/>
        <family val="0"/>
      </rPr>
      <t>其他政协事务支出</t>
    </r>
  </si>
  <si>
    <r>
      <t xml:space="preserve">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</si>
  <si>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  </t>
    </r>
    <r>
      <rPr>
        <sz val="11"/>
        <rFont val="宋体"/>
        <family val="0"/>
      </rPr>
      <t>专项服务</t>
    </r>
  </si>
  <si>
    <r>
      <t xml:space="preserve">      </t>
    </r>
    <r>
      <rPr>
        <sz val="11"/>
        <rFont val="宋体"/>
        <family val="0"/>
      </rPr>
      <t>专项业务及机关事务管理</t>
    </r>
  </si>
  <si>
    <r>
      <t xml:space="preserve">      </t>
    </r>
    <r>
      <rPr>
        <sz val="11"/>
        <rFont val="宋体"/>
        <family val="0"/>
      </rPr>
      <t>政务公开审批</t>
    </r>
  </si>
  <si>
    <r>
      <t xml:space="preserve">      </t>
    </r>
    <r>
      <rPr>
        <sz val="11"/>
        <rFont val="宋体"/>
        <family val="0"/>
      </rPr>
      <t>信访事务</t>
    </r>
  </si>
  <si>
    <r>
      <t xml:space="preserve">      </t>
    </r>
    <r>
      <rPr>
        <sz val="11"/>
        <rFont val="宋体"/>
        <family val="0"/>
      </rPr>
      <t>参事事务</t>
    </r>
  </si>
  <si>
    <r>
      <t xml:space="preserve">      </t>
    </r>
    <r>
      <rPr>
        <sz val="11"/>
        <rFont val="宋体"/>
        <family val="0"/>
      </rPr>
      <t>其他政府办公厅（室）及相关机构事务支出</t>
    </r>
  </si>
  <si>
    <r>
      <t xml:space="preserve">    </t>
    </r>
    <r>
      <rPr>
        <sz val="11"/>
        <rFont val="宋体"/>
        <family val="0"/>
      </rPr>
      <t>发展与改革事务</t>
    </r>
  </si>
  <si>
    <r>
      <t xml:space="preserve">      </t>
    </r>
    <r>
      <rPr>
        <sz val="11"/>
        <rFont val="宋体"/>
        <family val="0"/>
      </rPr>
      <t>战略规划与实施</t>
    </r>
  </si>
  <si>
    <r>
      <t xml:space="preserve">      </t>
    </r>
    <r>
      <rPr>
        <sz val="11"/>
        <rFont val="宋体"/>
        <family val="0"/>
      </rPr>
      <t>日常经济运行调节</t>
    </r>
  </si>
  <si>
    <r>
      <t xml:space="preserve">      </t>
    </r>
    <r>
      <rPr>
        <sz val="11"/>
        <rFont val="宋体"/>
        <family val="0"/>
      </rPr>
      <t>社会事业发展规划</t>
    </r>
  </si>
  <si>
    <r>
      <t xml:space="preserve">      </t>
    </r>
    <r>
      <rPr>
        <sz val="11"/>
        <rFont val="宋体"/>
        <family val="0"/>
      </rPr>
      <t>经济体制改革研究</t>
    </r>
  </si>
  <si>
    <r>
      <t xml:space="preserve">      </t>
    </r>
    <r>
      <rPr>
        <sz val="11"/>
        <rFont val="宋体"/>
        <family val="0"/>
      </rPr>
      <t>物价管理</t>
    </r>
  </si>
  <si>
    <r>
      <t xml:space="preserve">      </t>
    </r>
    <r>
      <rPr>
        <sz val="11"/>
        <rFont val="宋体"/>
        <family val="0"/>
      </rPr>
      <t>其他发展与改革事务支出</t>
    </r>
  </si>
  <si>
    <r>
      <t xml:space="preserve">    </t>
    </r>
    <r>
      <rPr>
        <sz val="11"/>
        <rFont val="宋体"/>
        <family val="0"/>
      </rPr>
      <t>统计信息事务</t>
    </r>
  </si>
  <si>
    <r>
      <t xml:space="preserve">      </t>
    </r>
    <r>
      <rPr>
        <sz val="11"/>
        <rFont val="宋体"/>
        <family val="0"/>
      </rPr>
      <t>信息事务</t>
    </r>
  </si>
  <si>
    <r>
      <t xml:space="preserve">      </t>
    </r>
    <r>
      <rPr>
        <sz val="11"/>
        <rFont val="宋体"/>
        <family val="0"/>
      </rPr>
      <t>专项统计业务</t>
    </r>
  </si>
  <si>
    <r>
      <t xml:space="preserve">      </t>
    </r>
    <r>
      <rPr>
        <sz val="11"/>
        <rFont val="宋体"/>
        <family val="0"/>
      </rPr>
      <t>统计管理</t>
    </r>
  </si>
  <si>
    <r>
      <t xml:space="preserve">      </t>
    </r>
    <r>
      <rPr>
        <sz val="11"/>
        <rFont val="宋体"/>
        <family val="0"/>
      </rPr>
      <t>专项普查活动</t>
    </r>
  </si>
  <si>
    <r>
      <t xml:space="preserve">      </t>
    </r>
    <r>
      <rPr>
        <sz val="11"/>
        <rFont val="宋体"/>
        <family val="0"/>
      </rPr>
      <t>统计抽样调查</t>
    </r>
  </si>
  <si>
    <r>
      <t xml:space="preserve">      </t>
    </r>
    <r>
      <rPr>
        <sz val="11"/>
        <rFont val="宋体"/>
        <family val="0"/>
      </rPr>
      <t>其他统计信息事务支出</t>
    </r>
  </si>
  <si>
    <r>
      <t xml:space="preserve">    </t>
    </r>
    <r>
      <rPr>
        <sz val="11"/>
        <rFont val="宋体"/>
        <family val="0"/>
      </rPr>
      <t>财政事务</t>
    </r>
  </si>
  <si>
    <r>
      <t xml:space="preserve">      </t>
    </r>
    <r>
      <rPr>
        <sz val="11"/>
        <rFont val="宋体"/>
        <family val="0"/>
      </rPr>
      <t>预算改革业务</t>
    </r>
  </si>
  <si>
    <r>
      <t xml:space="preserve">      </t>
    </r>
    <r>
      <rPr>
        <sz val="11"/>
        <rFont val="宋体"/>
        <family val="0"/>
      </rPr>
      <t>财政国库业务</t>
    </r>
  </si>
  <si>
    <r>
      <t xml:space="preserve">      </t>
    </r>
    <r>
      <rPr>
        <sz val="11"/>
        <rFont val="宋体"/>
        <family val="0"/>
      </rPr>
      <t>财政监察</t>
    </r>
  </si>
  <si>
    <r>
      <t xml:space="preserve">      </t>
    </r>
    <r>
      <rPr>
        <sz val="11"/>
        <rFont val="宋体"/>
        <family val="0"/>
      </rPr>
      <t>信息化建设</t>
    </r>
  </si>
  <si>
    <r>
      <t xml:space="preserve">      </t>
    </r>
    <r>
      <rPr>
        <sz val="11"/>
        <rFont val="宋体"/>
        <family val="0"/>
      </rPr>
      <t>财政委托业务支出</t>
    </r>
  </si>
  <si>
    <r>
      <t xml:space="preserve">      </t>
    </r>
    <r>
      <rPr>
        <sz val="11"/>
        <rFont val="宋体"/>
        <family val="0"/>
      </rPr>
      <t>其他财政事务支出</t>
    </r>
  </si>
  <si>
    <r>
      <t xml:space="preserve">    </t>
    </r>
    <r>
      <rPr>
        <sz val="11"/>
        <rFont val="宋体"/>
        <family val="0"/>
      </rPr>
      <t>税收事务</t>
    </r>
  </si>
  <si>
    <r>
      <t xml:space="preserve">      </t>
    </r>
    <r>
      <rPr>
        <sz val="11"/>
        <rFont val="宋体"/>
        <family val="0"/>
      </rPr>
      <t>税收业务</t>
    </r>
  </si>
  <si>
    <r>
      <t xml:space="preserve">      </t>
    </r>
    <r>
      <rPr>
        <sz val="11"/>
        <rFont val="宋体"/>
        <family val="0"/>
      </rPr>
      <t>其他税收事务支出</t>
    </r>
  </si>
  <si>
    <r>
      <t xml:space="preserve">    </t>
    </r>
    <r>
      <rPr>
        <sz val="11"/>
        <rFont val="宋体"/>
        <family val="0"/>
      </rPr>
      <t>审计事务</t>
    </r>
  </si>
  <si>
    <r>
      <t xml:space="preserve">      </t>
    </r>
    <r>
      <rPr>
        <sz val="11"/>
        <rFont val="宋体"/>
        <family val="0"/>
      </rPr>
      <t>审计业务</t>
    </r>
  </si>
  <si>
    <r>
      <t xml:space="preserve">      </t>
    </r>
    <r>
      <rPr>
        <sz val="11"/>
        <rFont val="宋体"/>
        <family val="0"/>
      </rPr>
      <t>审计管理</t>
    </r>
  </si>
  <si>
    <r>
      <t xml:space="preserve">      </t>
    </r>
    <r>
      <rPr>
        <sz val="11"/>
        <rFont val="宋体"/>
        <family val="0"/>
      </rPr>
      <t>其他审计事务支出</t>
    </r>
  </si>
  <si>
    <r>
      <t xml:space="preserve">    </t>
    </r>
    <r>
      <rPr>
        <sz val="11"/>
        <rFont val="宋体"/>
        <family val="0"/>
      </rPr>
      <t>海关事务</t>
    </r>
  </si>
  <si>
    <r>
      <t xml:space="preserve">      </t>
    </r>
    <r>
      <rPr>
        <sz val="11"/>
        <rFont val="宋体"/>
        <family val="0"/>
      </rPr>
      <t>缉私办案</t>
    </r>
  </si>
  <si>
    <r>
      <t xml:space="preserve">      </t>
    </r>
    <r>
      <rPr>
        <sz val="11"/>
        <rFont val="宋体"/>
        <family val="0"/>
      </rPr>
      <t>口岸管理</t>
    </r>
  </si>
  <si>
    <r>
      <t xml:space="preserve">      </t>
    </r>
    <r>
      <rPr>
        <sz val="11"/>
        <rFont val="宋体"/>
        <family val="0"/>
      </rPr>
      <t>海关关务</t>
    </r>
  </si>
  <si>
    <r>
      <t xml:space="preserve">      </t>
    </r>
    <r>
      <rPr>
        <sz val="11"/>
        <rFont val="宋体"/>
        <family val="0"/>
      </rPr>
      <t>关税征管</t>
    </r>
  </si>
  <si>
    <r>
      <t xml:space="preserve">      </t>
    </r>
    <r>
      <rPr>
        <sz val="11"/>
        <rFont val="宋体"/>
        <family val="0"/>
      </rPr>
      <t>海关监管</t>
    </r>
  </si>
  <si>
    <r>
      <t xml:space="preserve">      </t>
    </r>
    <r>
      <rPr>
        <sz val="11"/>
        <rFont val="宋体"/>
        <family val="0"/>
      </rPr>
      <t>检验检疫</t>
    </r>
  </si>
  <si>
    <r>
      <t xml:space="preserve">      </t>
    </r>
    <r>
      <rPr>
        <sz val="11"/>
        <rFont val="宋体"/>
        <family val="0"/>
      </rPr>
      <t>其他海关事务支出</t>
    </r>
  </si>
  <si>
    <r>
      <t xml:space="preserve">    </t>
    </r>
    <r>
      <rPr>
        <sz val="11"/>
        <rFont val="宋体"/>
        <family val="0"/>
      </rPr>
      <t>纪检监察事务</t>
    </r>
  </si>
  <si>
    <r>
      <t xml:space="preserve">      </t>
    </r>
    <r>
      <rPr>
        <sz val="11"/>
        <rFont val="宋体"/>
        <family val="0"/>
      </rPr>
      <t>大案要案查处</t>
    </r>
  </si>
  <si>
    <r>
      <t xml:space="preserve">      </t>
    </r>
    <r>
      <rPr>
        <sz val="11"/>
        <rFont val="宋体"/>
        <family val="0"/>
      </rPr>
      <t>派驻派出机构</t>
    </r>
  </si>
  <si>
    <r>
      <t xml:space="preserve">      </t>
    </r>
    <r>
      <rPr>
        <sz val="11"/>
        <rFont val="宋体"/>
        <family val="0"/>
      </rPr>
      <t>巡视工作</t>
    </r>
  </si>
  <si>
    <r>
      <t xml:space="preserve">      </t>
    </r>
    <r>
      <rPr>
        <sz val="11"/>
        <rFont val="宋体"/>
        <family val="0"/>
      </rPr>
      <t>其他纪检监察事务支出</t>
    </r>
  </si>
  <si>
    <r>
      <t xml:space="preserve">    </t>
    </r>
    <r>
      <rPr>
        <sz val="11"/>
        <rFont val="宋体"/>
        <family val="0"/>
      </rPr>
      <t>商贸事务</t>
    </r>
  </si>
  <si>
    <r>
      <t xml:space="preserve">      </t>
    </r>
    <r>
      <rPr>
        <sz val="11"/>
        <rFont val="宋体"/>
        <family val="0"/>
      </rPr>
      <t>对外贸易管理</t>
    </r>
  </si>
  <si>
    <r>
      <t xml:space="preserve">      </t>
    </r>
    <r>
      <rPr>
        <sz val="11"/>
        <rFont val="宋体"/>
        <family val="0"/>
      </rPr>
      <t>国际经济合作</t>
    </r>
  </si>
  <si>
    <r>
      <t xml:space="preserve">      </t>
    </r>
    <r>
      <rPr>
        <sz val="11"/>
        <rFont val="宋体"/>
        <family val="0"/>
      </rPr>
      <t>外资管理</t>
    </r>
  </si>
  <si>
    <r>
      <t xml:space="preserve">      </t>
    </r>
    <r>
      <rPr>
        <sz val="11"/>
        <rFont val="宋体"/>
        <family val="0"/>
      </rPr>
      <t>国内贸易管理</t>
    </r>
  </si>
  <si>
    <r>
      <t xml:space="preserve">      </t>
    </r>
    <r>
      <rPr>
        <sz val="11"/>
        <rFont val="宋体"/>
        <family val="0"/>
      </rPr>
      <t>招商引资</t>
    </r>
  </si>
  <si>
    <r>
      <t xml:space="preserve">      </t>
    </r>
    <r>
      <rPr>
        <sz val="11"/>
        <rFont val="宋体"/>
        <family val="0"/>
      </rPr>
      <t>其他商贸事务支出</t>
    </r>
  </si>
  <si>
    <r>
      <t xml:space="preserve">    </t>
    </r>
    <r>
      <rPr>
        <sz val="11"/>
        <rFont val="宋体"/>
        <family val="0"/>
      </rPr>
      <t>知识产权事务</t>
    </r>
  </si>
  <si>
    <r>
      <t xml:space="preserve">      </t>
    </r>
    <r>
      <rPr>
        <sz val="11"/>
        <rFont val="宋体"/>
        <family val="0"/>
      </rPr>
      <t>专利审批</t>
    </r>
  </si>
  <si>
    <r>
      <t xml:space="preserve">      </t>
    </r>
    <r>
      <rPr>
        <sz val="11"/>
        <rFont val="宋体"/>
        <family val="0"/>
      </rPr>
      <t>知识产权战略和规划</t>
    </r>
  </si>
  <si>
    <r>
      <t xml:space="preserve">      </t>
    </r>
    <r>
      <rPr>
        <sz val="11"/>
        <rFont val="宋体"/>
        <family val="0"/>
      </rPr>
      <t>国际合作与交流</t>
    </r>
  </si>
  <si>
    <r>
      <t xml:space="preserve">      </t>
    </r>
    <r>
      <rPr>
        <sz val="11"/>
        <rFont val="宋体"/>
        <family val="0"/>
      </rPr>
      <t>知识产权宏观管理</t>
    </r>
  </si>
  <si>
    <r>
      <t xml:space="preserve">      </t>
    </r>
    <r>
      <rPr>
        <sz val="11"/>
        <rFont val="宋体"/>
        <family val="0"/>
      </rPr>
      <t>商标管理</t>
    </r>
  </si>
  <si>
    <r>
      <t xml:space="preserve">      </t>
    </r>
    <r>
      <rPr>
        <sz val="11"/>
        <rFont val="宋体"/>
        <family val="0"/>
      </rPr>
      <t>原产地地理标志管理</t>
    </r>
  </si>
  <si>
    <r>
      <t xml:space="preserve">      </t>
    </r>
    <r>
      <rPr>
        <sz val="11"/>
        <rFont val="宋体"/>
        <family val="0"/>
      </rPr>
      <t>其他知识产权事务支出</t>
    </r>
  </si>
  <si>
    <r>
      <t xml:space="preserve">    </t>
    </r>
    <r>
      <rPr>
        <sz val="11"/>
        <rFont val="宋体"/>
        <family val="0"/>
      </rPr>
      <t>民族事务</t>
    </r>
  </si>
  <si>
    <r>
      <t xml:space="preserve">      </t>
    </r>
    <r>
      <rPr>
        <sz val="11"/>
        <rFont val="宋体"/>
        <family val="0"/>
      </rPr>
      <t>民族工作专项</t>
    </r>
  </si>
  <si>
    <r>
      <t xml:space="preserve">      </t>
    </r>
    <r>
      <rPr>
        <sz val="11"/>
        <rFont val="宋体"/>
        <family val="0"/>
      </rPr>
      <t>其他民族事务支出</t>
    </r>
  </si>
  <si>
    <r>
      <t xml:space="preserve">    </t>
    </r>
    <r>
      <rPr>
        <sz val="11"/>
        <rFont val="宋体"/>
        <family val="0"/>
      </rPr>
      <t>港澳台事务</t>
    </r>
  </si>
  <si>
    <r>
      <t xml:space="preserve">      </t>
    </r>
    <r>
      <rPr>
        <sz val="11"/>
        <rFont val="宋体"/>
        <family val="0"/>
      </rPr>
      <t>港澳事务</t>
    </r>
  </si>
  <si>
    <r>
      <t xml:space="preserve">      </t>
    </r>
    <r>
      <rPr>
        <sz val="11"/>
        <rFont val="宋体"/>
        <family val="0"/>
      </rPr>
      <t>台湾事务</t>
    </r>
  </si>
  <si>
    <r>
      <t xml:space="preserve">      </t>
    </r>
    <r>
      <rPr>
        <sz val="11"/>
        <rFont val="宋体"/>
        <family val="0"/>
      </rPr>
      <t>其他港澳台事务支出</t>
    </r>
  </si>
  <si>
    <r>
      <t xml:space="preserve">    </t>
    </r>
    <r>
      <rPr>
        <sz val="11"/>
        <rFont val="宋体"/>
        <family val="0"/>
      </rPr>
      <t>档案事务</t>
    </r>
  </si>
  <si>
    <r>
      <t xml:space="preserve">      </t>
    </r>
    <r>
      <rPr>
        <sz val="11"/>
        <rFont val="宋体"/>
        <family val="0"/>
      </rPr>
      <t>档案馆</t>
    </r>
  </si>
  <si>
    <r>
      <t xml:space="preserve">      </t>
    </r>
    <r>
      <rPr>
        <sz val="11"/>
        <rFont val="宋体"/>
        <family val="0"/>
      </rPr>
      <t>其他档案事务支出</t>
    </r>
  </si>
  <si>
    <r>
      <t xml:space="preserve">    </t>
    </r>
    <r>
      <rPr>
        <sz val="11"/>
        <rFont val="宋体"/>
        <family val="0"/>
      </rPr>
      <t>民主党派及工商联事务</t>
    </r>
  </si>
  <si>
    <r>
      <t xml:space="preserve">      </t>
    </r>
    <r>
      <rPr>
        <sz val="11"/>
        <rFont val="宋体"/>
        <family val="0"/>
      </rPr>
      <t>其他民主党派及工商联事务支出</t>
    </r>
  </si>
  <si>
    <r>
      <t xml:space="preserve">    </t>
    </r>
    <r>
      <rPr>
        <sz val="11"/>
        <rFont val="宋体"/>
        <family val="0"/>
      </rPr>
      <t>群众团体事务</t>
    </r>
  </si>
  <si>
    <r>
      <t xml:space="preserve">      </t>
    </r>
    <r>
      <rPr>
        <sz val="11"/>
        <rFont val="宋体"/>
        <family val="0"/>
      </rPr>
      <t>工会事务</t>
    </r>
  </si>
  <si>
    <r>
      <t xml:space="preserve">      </t>
    </r>
    <r>
      <rPr>
        <sz val="11"/>
        <rFont val="宋体"/>
        <family val="0"/>
      </rPr>
      <t>其他群众团体事务支出</t>
    </r>
  </si>
  <si>
    <r>
      <t xml:space="preserve">    </t>
    </r>
    <r>
      <rPr>
        <sz val="11"/>
        <rFont val="宋体"/>
        <family val="0"/>
      </rPr>
      <t>党委办公厅（室）及相关机构事务</t>
    </r>
  </si>
  <si>
    <r>
      <t xml:space="preserve">      </t>
    </r>
    <r>
      <rPr>
        <sz val="11"/>
        <rFont val="宋体"/>
        <family val="0"/>
      </rPr>
      <t>专项业务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</si>
  <si>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</si>
  <si>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</t>
    </r>
    <r>
      <rPr>
        <sz val="11"/>
        <rFont val="宋体"/>
        <family val="0"/>
      </rPr>
      <t>组织事务</t>
    </r>
  </si>
  <si>
    <r>
      <t xml:space="preserve">      </t>
    </r>
    <r>
      <rPr>
        <sz val="11"/>
        <rFont val="宋体"/>
        <family val="0"/>
      </rPr>
      <t>公务员事务</t>
    </r>
  </si>
  <si>
    <r>
      <t xml:space="preserve">      </t>
    </r>
    <r>
      <rPr>
        <sz val="11"/>
        <rFont val="宋体"/>
        <family val="0"/>
      </rPr>
      <t>其他组织事务支出</t>
    </r>
  </si>
  <si>
    <r>
      <t xml:space="preserve">    </t>
    </r>
    <r>
      <rPr>
        <sz val="11"/>
        <rFont val="宋体"/>
        <family val="0"/>
      </rPr>
      <t>宣传事务</t>
    </r>
  </si>
  <si>
    <r>
      <t xml:space="preserve">      </t>
    </r>
    <r>
      <rPr>
        <sz val="11"/>
        <rFont val="宋体"/>
        <family val="0"/>
      </rPr>
      <t>宣传管理</t>
    </r>
  </si>
  <si>
    <r>
      <t xml:space="preserve">      </t>
    </r>
    <r>
      <rPr>
        <sz val="11"/>
        <rFont val="宋体"/>
        <family val="0"/>
      </rPr>
      <t>其他宣传事务支出</t>
    </r>
  </si>
  <si>
    <r>
      <t xml:space="preserve">    </t>
    </r>
    <r>
      <rPr>
        <sz val="11"/>
        <rFont val="宋体"/>
        <family val="0"/>
      </rPr>
      <t>统战事务</t>
    </r>
  </si>
  <si>
    <r>
      <t xml:space="preserve">      </t>
    </r>
    <r>
      <rPr>
        <sz val="11"/>
        <rFont val="宋体"/>
        <family val="0"/>
      </rPr>
      <t>宗教事务</t>
    </r>
  </si>
  <si>
    <r>
      <t xml:space="preserve">      </t>
    </r>
    <r>
      <rPr>
        <sz val="11"/>
        <rFont val="宋体"/>
        <family val="0"/>
      </rPr>
      <t>华侨事务</t>
    </r>
  </si>
  <si>
    <r>
      <t xml:space="preserve">      </t>
    </r>
    <r>
      <rPr>
        <sz val="11"/>
        <rFont val="宋体"/>
        <family val="0"/>
      </rPr>
      <t>其他统战事务支出</t>
    </r>
  </si>
  <si>
    <r>
      <t xml:space="preserve">    </t>
    </r>
    <r>
      <rPr>
        <sz val="11"/>
        <rFont val="宋体"/>
        <family val="0"/>
      </rPr>
      <t>对外联络事务</t>
    </r>
  </si>
  <si>
    <r>
      <t xml:space="preserve">      </t>
    </r>
    <r>
      <rPr>
        <sz val="11"/>
        <rFont val="宋体"/>
        <family val="0"/>
      </rPr>
      <t>其他对外联络事务支出</t>
    </r>
  </si>
  <si>
    <r>
      <t xml:space="preserve">    </t>
    </r>
    <r>
      <rPr>
        <sz val="11"/>
        <rFont val="宋体"/>
        <family val="0"/>
      </rPr>
      <t>其他共产党事务支出</t>
    </r>
  </si>
  <si>
    <r>
      <t xml:space="preserve">      </t>
    </r>
    <r>
      <rPr>
        <sz val="11"/>
        <rFont val="宋体"/>
        <family val="0"/>
      </rPr>
      <t>其他共产党事务支出</t>
    </r>
  </si>
  <si>
    <r>
      <t xml:space="preserve">    </t>
    </r>
    <r>
      <rPr>
        <sz val="11"/>
        <rFont val="宋体"/>
        <family val="0"/>
      </rPr>
      <t>网信事务</t>
    </r>
  </si>
  <si>
    <r>
      <t xml:space="preserve">      </t>
    </r>
    <r>
      <rPr>
        <sz val="11"/>
        <rFont val="宋体"/>
        <family val="0"/>
      </rPr>
      <t>信息安全事务</t>
    </r>
  </si>
  <si>
    <r>
      <t xml:space="preserve">      </t>
    </r>
    <r>
      <rPr>
        <sz val="11"/>
        <rFont val="宋体"/>
        <family val="0"/>
      </rPr>
      <t>其他网信事务支出</t>
    </r>
  </si>
  <si>
    <r>
      <t xml:space="preserve">    </t>
    </r>
    <r>
      <rPr>
        <sz val="11"/>
        <rFont val="宋体"/>
        <family val="0"/>
      </rPr>
      <t>市场监督管理事务</t>
    </r>
  </si>
  <si>
    <r>
      <t xml:space="preserve">      </t>
    </r>
    <r>
      <rPr>
        <sz val="11"/>
        <rFont val="宋体"/>
        <family val="0"/>
      </rPr>
      <t>市场主体管理</t>
    </r>
  </si>
  <si>
    <r>
      <t xml:space="preserve">      </t>
    </r>
    <r>
      <rPr>
        <sz val="11"/>
        <rFont val="宋体"/>
        <family val="0"/>
      </rPr>
      <t>市场秩序执法</t>
    </r>
  </si>
  <si>
    <r>
      <t xml:space="preserve">      </t>
    </r>
    <r>
      <rPr>
        <sz val="11"/>
        <rFont val="宋体"/>
        <family val="0"/>
      </rPr>
      <t>质量基础</t>
    </r>
  </si>
  <si>
    <r>
      <t xml:space="preserve">      </t>
    </r>
    <r>
      <rPr>
        <sz val="11"/>
        <rFont val="宋体"/>
        <family val="0"/>
      </rPr>
      <t>药品事务</t>
    </r>
  </si>
  <si>
    <r>
      <t xml:space="preserve">      </t>
    </r>
    <r>
      <rPr>
        <sz val="11"/>
        <rFont val="宋体"/>
        <family val="0"/>
      </rPr>
      <t>医疗器械事务</t>
    </r>
  </si>
  <si>
    <r>
      <t xml:space="preserve">      </t>
    </r>
    <r>
      <rPr>
        <sz val="11"/>
        <rFont val="宋体"/>
        <family val="0"/>
      </rPr>
      <t>化妆品事务</t>
    </r>
  </si>
  <si>
    <r>
      <t xml:space="preserve">      </t>
    </r>
    <r>
      <rPr>
        <sz val="11"/>
        <rFont val="宋体"/>
        <family val="0"/>
      </rPr>
      <t>质量安全监管</t>
    </r>
  </si>
  <si>
    <r>
      <t xml:space="preserve">      </t>
    </r>
    <r>
      <rPr>
        <sz val="11"/>
        <rFont val="宋体"/>
        <family val="0"/>
      </rPr>
      <t>食品安全监管</t>
    </r>
  </si>
  <si>
    <r>
      <t xml:space="preserve">      </t>
    </r>
    <r>
      <rPr>
        <sz val="11"/>
        <rFont val="宋体"/>
        <family val="0"/>
      </rPr>
      <t>其他市场监督管理事务</t>
    </r>
  </si>
  <si>
    <r>
      <t xml:space="preserve">    </t>
    </r>
    <r>
      <rPr>
        <sz val="11"/>
        <rFont val="宋体"/>
        <family val="0"/>
      </rPr>
      <t>其他一般公共服务支出</t>
    </r>
  </si>
  <si>
    <r>
      <t xml:space="preserve">      </t>
    </r>
    <r>
      <rPr>
        <sz val="11"/>
        <rFont val="宋体"/>
        <family val="0"/>
      </rPr>
      <t>国家赔偿费用支出</t>
    </r>
  </si>
  <si>
    <r>
      <t xml:space="preserve">      </t>
    </r>
    <r>
      <rPr>
        <sz val="11"/>
        <rFont val="宋体"/>
        <family val="0"/>
      </rPr>
      <t>其他一般公共服务支出</t>
    </r>
  </si>
  <si>
    <t>二、外交支出</t>
  </si>
  <si>
    <r>
      <t xml:space="preserve">    </t>
    </r>
    <r>
      <rPr>
        <sz val="11"/>
        <rFont val="宋体"/>
        <family val="0"/>
      </rPr>
      <t>对外合作与交流</t>
    </r>
  </si>
  <si>
    <r>
      <t xml:space="preserve">    </t>
    </r>
    <r>
      <rPr>
        <sz val="11"/>
        <rFont val="宋体"/>
        <family val="0"/>
      </rPr>
      <t>对外宣传</t>
    </r>
  </si>
  <si>
    <r>
      <t xml:space="preserve">    </t>
    </r>
    <r>
      <rPr>
        <sz val="11"/>
        <rFont val="宋体"/>
        <family val="0"/>
      </rPr>
      <t>其他外交支出</t>
    </r>
  </si>
  <si>
    <t>三、国防支出</t>
  </si>
  <si>
    <r>
      <t xml:space="preserve">    </t>
    </r>
    <r>
      <rPr>
        <sz val="11"/>
        <rFont val="宋体"/>
        <family val="0"/>
      </rPr>
      <t>国防动员</t>
    </r>
  </si>
  <si>
    <r>
      <t xml:space="preserve">      </t>
    </r>
    <r>
      <rPr>
        <sz val="11"/>
        <rFont val="宋体"/>
        <family val="0"/>
      </rPr>
      <t>兵役征集</t>
    </r>
  </si>
  <si>
    <r>
      <t xml:space="preserve">      </t>
    </r>
    <r>
      <rPr>
        <sz val="11"/>
        <rFont val="宋体"/>
        <family val="0"/>
      </rPr>
      <t>经济动员</t>
    </r>
  </si>
  <si>
    <r>
      <t xml:space="preserve">      </t>
    </r>
    <r>
      <rPr>
        <sz val="11"/>
        <rFont val="宋体"/>
        <family val="0"/>
      </rPr>
      <t>人民防空</t>
    </r>
  </si>
  <si>
    <r>
      <t xml:space="preserve">      </t>
    </r>
    <r>
      <rPr>
        <sz val="11"/>
        <rFont val="宋体"/>
        <family val="0"/>
      </rPr>
      <t>交通战备</t>
    </r>
  </si>
  <si>
    <r>
      <t xml:space="preserve">      </t>
    </r>
    <r>
      <rPr>
        <sz val="11"/>
        <rFont val="宋体"/>
        <family val="0"/>
      </rPr>
      <t>国防教育</t>
    </r>
  </si>
  <si>
    <r>
      <t xml:space="preserve">      </t>
    </r>
    <r>
      <rPr>
        <sz val="11"/>
        <rFont val="宋体"/>
        <family val="0"/>
      </rPr>
      <t>预备役部队</t>
    </r>
  </si>
  <si>
    <r>
      <t xml:space="preserve">      </t>
    </r>
    <r>
      <rPr>
        <sz val="11"/>
        <rFont val="宋体"/>
        <family val="0"/>
      </rPr>
      <t>民兵</t>
    </r>
  </si>
  <si>
    <r>
      <t xml:space="preserve">      </t>
    </r>
    <r>
      <rPr>
        <sz val="11"/>
        <rFont val="宋体"/>
        <family val="0"/>
      </rPr>
      <t>边海防</t>
    </r>
  </si>
  <si>
    <r>
      <t xml:space="preserve">      </t>
    </r>
    <r>
      <rPr>
        <sz val="11"/>
        <rFont val="宋体"/>
        <family val="0"/>
      </rPr>
      <t>其他国防动员支出</t>
    </r>
  </si>
  <si>
    <r>
      <t xml:space="preserve">    </t>
    </r>
    <r>
      <rPr>
        <sz val="11"/>
        <rFont val="宋体"/>
        <family val="0"/>
      </rPr>
      <t>其他国防支出</t>
    </r>
  </si>
  <si>
    <t>四、公共安全支出</t>
  </si>
  <si>
    <r>
      <t xml:space="preserve">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</si>
  <si>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</si>
  <si>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其他武装警察部队支出</t>
    </r>
  </si>
  <si>
    <r>
      <t xml:space="preserve">    </t>
    </r>
    <r>
      <rPr>
        <sz val="11"/>
        <rFont val="宋体"/>
        <family val="0"/>
      </rPr>
      <t>公安</t>
    </r>
  </si>
  <si>
    <r>
      <t xml:space="preserve">      </t>
    </r>
    <r>
      <rPr>
        <sz val="11"/>
        <rFont val="宋体"/>
        <family val="0"/>
      </rPr>
      <t>执法办案</t>
    </r>
  </si>
  <si>
    <r>
      <t xml:space="preserve">      </t>
    </r>
    <r>
      <rPr>
        <sz val="11"/>
        <rFont val="宋体"/>
        <family val="0"/>
      </rPr>
      <t>特别业务</t>
    </r>
  </si>
  <si>
    <r>
      <t xml:space="preserve">      </t>
    </r>
    <r>
      <rPr>
        <sz val="11"/>
        <rFont val="宋体"/>
        <family val="0"/>
      </rPr>
      <t>特勤业务</t>
    </r>
  </si>
  <si>
    <r>
      <t xml:space="preserve">      </t>
    </r>
    <r>
      <rPr>
        <sz val="11"/>
        <rFont val="宋体"/>
        <family val="0"/>
      </rPr>
      <t>移民事务</t>
    </r>
  </si>
  <si>
    <r>
      <t xml:space="preserve">      </t>
    </r>
    <r>
      <rPr>
        <sz val="11"/>
        <rFont val="宋体"/>
        <family val="0"/>
      </rPr>
      <t>其他公安支出</t>
    </r>
  </si>
  <si>
    <r>
      <t xml:space="preserve">    </t>
    </r>
    <r>
      <rPr>
        <sz val="11"/>
        <rFont val="宋体"/>
        <family val="0"/>
      </rPr>
      <t>国家安全</t>
    </r>
  </si>
  <si>
    <r>
      <t xml:space="preserve">      </t>
    </r>
    <r>
      <rPr>
        <sz val="11"/>
        <rFont val="宋体"/>
        <family val="0"/>
      </rPr>
      <t>安全业务</t>
    </r>
  </si>
  <si>
    <r>
      <t xml:space="preserve">      </t>
    </r>
    <r>
      <rPr>
        <sz val="11"/>
        <rFont val="宋体"/>
        <family val="0"/>
      </rPr>
      <t>其他国家安全支出</t>
    </r>
  </si>
  <si>
    <r>
      <t xml:space="preserve">    </t>
    </r>
    <r>
      <rPr>
        <sz val="11"/>
        <rFont val="宋体"/>
        <family val="0"/>
      </rPr>
      <t>检察</t>
    </r>
  </si>
  <si>
    <r>
      <t xml:space="preserve">      “</t>
    </r>
    <r>
      <rPr>
        <sz val="11"/>
        <rFont val="宋体"/>
        <family val="0"/>
      </rPr>
      <t>两房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</si>
  <si>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t xml:space="preserve">      </t>
    </r>
    <r>
      <rPr>
        <sz val="11"/>
        <rFont val="宋体"/>
        <family val="0"/>
      </rPr>
      <t>检查监督</t>
    </r>
  </si>
  <si>
    <r>
      <t xml:space="preserve">      </t>
    </r>
    <r>
      <rPr>
        <sz val="11"/>
        <rFont val="宋体"/>
        <family val="0"/>
      </rPr>
      <t>其他检察支出</t>
    </r>
  </si>
  <si>
    <r>
      <t xml:space="preserve">    </t>
    </r>
    <r>
      <rPr>
        <sz val="11"/>
        <rFont val="宋体"/>
        <family val="0"/>
      </rPr>
      <t>法院</t>
    </r>
  </si>
  <si>
    <r>
      <t xml:space="preserve">      </t>
    </r>
    <r>
      <rPr>
        <sz val="11"/>
        <rFont val="宋体"/>
        <family val="0"/>
      </rPr>
      <t>案件审判</t>
    </r>
  </si>
  <si>
    <r>
      <t xml:space="preserve">      </t>
    </r>
    <r>
      <rPr>
        <sz val="11"/>
        <rFont val="宋体"/>
        <family val="0"/>
      </rPr>
      <t>案件执行</t>
    </r>
  </si>
  <si>
    <r>
      <t xml:space="preserve">      “</t>
    </r>
    <r>
      <rPr>
        <sz val="11"/>
        <rFont val="宋体"/>
        <family val="0"/>
      </rPr>
      <t>两庭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</si>
  <si>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t xml:space="preserve">      </t>
    </r>
    <r>
      <rPr>
        <sz val="11"/>
        <rFont val="宋体"/>
        <family val="0"/>
      </rPr>
      <t>其他法院支出</t>
    </r>
  </si>
  <si>
    <r>
      <t xml:space="preserve">    </t>
    </r>
    <r>
      <rPr>
        <sz val="11"/>
        <rFont val="宋体"/>
        <family val="0"/>
      </rPr>
      <t>司法</t>
    </r>
  </si>
  <si>
    <r>
      <t xml:space="preserve">      </t>
    </r>
    <r>
      <rPr>
        <sz val="11"/>
        <rFont val="宋体"/>
        <family val="0"/>
      </rPr>
      <t>基层司法业务</t>
    </r>
  </si>
  <si>
    <r>
      <t xml:space="preserve">      </t>
    </r>
    <r>
      <rPr>
        <sz val="11"/>
        <rFont val="宋体"/>
        <family val="0"/>
      </rPr>
      <t>普法宣传</t>
    </r>
  </si>
  <si>
    <r>
      <t xml:space="preserve">      </t>
    </r>
    <r>
      <rPr>
        <sz val="11"/>
        <rFont val="宋体"/>
        <family val="0"/>
      </rPr>
      <t>律师管理</t>
    </r>
  </si>
  <si>
    <r>
      <t xml:space="preserve">      </t>
    </r>
    <r>
      <rPr>
        <sz val="11"/>
        <rFont val="宋体"/>
        <family val="0"/>
      </rPr>
      <t>公共法律服务</t>
    </r>
  </si>
  <si>
    <r>
      <t xml:space="preserve">      </t>
    </r>
    <r>
      <rPr>
        <sz val="11"/>
        <rFont val="宋体"/>
        <family val="0"/>
      </rPr>
      <t>国家统一法律职业资格考试</t>
    </r>
  </si>
  <si>
    <r>
      <t xml:space="preserve">      </t>
    </r>
    <r>
      <rPr>
        <sz val="11"/>
        <rFont val="宋体"/>
        <family val="0"/>
      </rPr>
      <t>社区矫正</t>
    </r>
  </si>
  <si>
    <r>
      <t xml:space="preserve">      </t>
    </r>
    <r>
      <rPr>
        <sz val="11"/>
        <rFont val="宋体"/>
        <family val="0"/>
      </rPr>
      <t>法制建设</t>
    </r>
  </si>
  <si>
    <r>
      <t xml:space="preserve">      </t>
    </r>
    <r>
      <rPr>
        <sz val="11"/>
        <rFont val="宋体"/>
        <family val="0"/>
      </rPr>
      <t>其他司法支出</t>
    </r>
  </si>
  <si>
    <r>
      <t xml:space="preserve">    </t>
    </r>
    <r>
      <rPr>
        <sz val="11"/>
        <rFont val="宋体"/>
        <family val="0"/>
      </rPr>
      <t>监狱</t>
    </r>
  </si>
  <si>
    <r>
      <t xml:space="preserve">      </t>
    </r>
    <r>
      <rPr>
        <sz val="11"/>
        <rFont val="宋体"/>
        <family val="0"/>
      </rPr>
      <t>犯人生活</t>
    </r>
  </si>
  <si>
    <r>
      <t xml:space="preserve">      </t>
    </r>
    <r>
      <rPr>
        <sz val="11"/>
        <rFont val="宋体"/>
        <family val="0"/>
      </rPr>
      <t>犯人改造</t>
    </r>
  </si>
  <si>
    <r>
      <t xml:space="preserve">      </t>
    </r>
    <r>
      <rPr>
        <sz val="11"/>
        <rFont val="宋体"/>
        <family val="0"/>
      </rPr>
      <t>狱政设施建设</t>
    </r>
  </si>
  <si>
    <r>
      <t xml:space="preserve">      </t>
    </r>
    <r>
      <rPr>
        <sz val="11"/>
        <rFont val="宋体"/>
        <family val="0"/>
      </rPr>
      <t>其他监狱支出</t>
    </r>
  </si>
  <si>
    <r>
      <t xml:space="preserve">    </t>
    </r>
    <r>
      <rPr>
        <sz val="11"/>
        <rFont val="宋体"/>
        <family val="0"/>
      </rPr>
      <t>强制隔离戒毒</t>
    </r>
  </si>
  <si>
    <r>
      <t xml:space="preserve">      </t>
    </r>
    <r>
      <rPr>
        <sz val="11"/>
        <rFont val="宋体"/>
        <family val="0"/>
      </rPr>
      <t>强制隔离戒毒人员生活</t>
    </r>
  </si>
  <si>
    <r>
      <t xml:space="preserve">      </t>
    </r>
    <r>
      <rPr>
        <sz val="11"/>
        <rFont val="宋体"/>
        <family val="0"/>
      </rPr>
      <t>强制隔离戒毒人员教育</t>
    </r>
  </si>
  <si>
    <r>
      <t xml:space="preserve">      </t>
    </r>
    <r>
      <rPr>
        <sz val="11"/>
        <rFont val="宋体"/>
        <family val="0"/>
      </rPr>
      <t>所政设施建设</t>
    </r>
  </si>
  <si>
    <r>
      <t xml:space="preserve">      </t>
    </r>
    <r>
      <rPr>
        <sz val="11"/>
        <rFont val="宋体"/>
        <family val="0"/>
      </rPr>
      <t>其他强制隔离戒毒支出</t>
    </r>
  </si>
  <si>
    <r>
      <t xml:space="preserve">    </t>
    </r>
    <r>
      <rPr>
        <sz val="11"/>
        <rFont val="宋体"/>
        <family val="0"/>
      </rPr>
      <t>国家保密</t>
    </r>
  </si>
  <si>
    <r>
      <t xml:space="preserve">      </t>
    </r>
    <r>
      <rPr>
        <sz val="11"/>
        <rFont val="宋体"/>
        <family val="0"/>
      </rPr>
      <t>保密技术</t>
    </r>
  </si>
  <si>
    <r>
      <t xml:space="preserve">      </t>
    </r>
    <r>
      <rPr>
        <sz val="11"/>
        <rFont val="宋体"/>
        <family val="0"/>
      </rPr>
      <t>保密管理</t>
    </r>
  </si>
  <si>
    <r>
      <t xml:space="preserve">      </t>
    </r>
    <r>
      <rPr>
        <sz val="11"/>
        <rFont val="宋体"/>
        <family val="0"/>
      </rPr>
      <t>其他国家保密支出</t>
    </r>
  </si>
  <si>
    <r>
      <t xml:space="preserve">    </t>
    </r>
    <r>
      <rPr>
        <sz val="11"/>
        <rFont val="宋体"/>
        <family val="0"/>
      </rPr>
      <t>缉私警察</t>
    </r>
  </si>
  <si>
    <r>
      <t xml:space="preserve">      </t>
    </r>
    <r>
      <rPr>
        <sz val="11"/>
        <rFont val="宋体"/>
        <family val="0"/>
      </rPr>
      <t>缉私业务</t>
    </r>
  </si>
  <si>
    <r>
      <t xml:space="preserve">      </t>
    </r>
    <r>
      <rPr>
        <sz val="11"/>
        <rFont val="宋体"/>
        <family val="0"/>
      </rPr>
      <t>其他缉私警察支出</t>
    </r>
  </si>
  <si>
    <r>
      <t xml:space="preserve">    </t>
    </r>
    <r>
      <rPr>
        <sz val="11"/>
        <rFont val="宋体"/>
        <family val="0"/>
      </rPr>
      <t>其他公共安全支出</t>
    </r>
  </si>
  <si>
    <r>
      <t xml:space="preserve">      </t>
    </r>
    <r>
      <rPr>
        <sz val="11"/>
        <rFont val="宋体"/>
        <family val="0"/>
      </rPr>
      <t>国家司法救助支出</t>
    </r>
  </si>
  <si>
    <r>
      <t xml:space="preserve">      </t>
    </r>
    <r>
      <rPr>
        <sz val="11"/>
        <rFont val="宋体"/>
        <family val="0"/>
      </rPr>
      <t>其他公共安全支出</t>
    </r>
  </si>
  <si>
    <t>五、教育支出</t>
  </si>
  <si>
    <r>
      <t xml:space="preserve">    </t>
    </r>
    <r>
      <rPr>
        <sz val="11"/>
        <rFont val="宋体"/>
        <family val="0"/>
      </rPr>
      <t>教育管理事务</t>
    </r>
  </si>
  <si>
    <r>
      <t xml:space="preserve">      </t>
    </r>
    <r>
      <rPr>
        <sz val="11"/>
        <rFont val="宋体"/>
        <family val="0"/>
      </rPr>
      <t>其他教育管理事务支出</t>
    </r>
  </si>
  <si>
    <r>
      <t xml:space="preserve">    </t>
    </r>
    <r>
      <rPr>
        <sz val="11"/>
        <rFont val="宋体"/>
        <family val="0"/>
      </rPr>
      <t>普通教育</t>
    </r>
  </si>
  <si>
    <r>
      <t xml:space="preserve">      </t>
    </r>
    <r>
      <rPr>
        <sz val="11"/>
        <rFont val="宋体"/>
        <family val="0"/>
      </rPr>
      <t>学前教育</t>
    </r>
  </si>
  <si>
    <r>
      <t xml:space="preserve">      </t>
    </r>
    <r>
      <rPr>
        <sz val="11"/>
        <rFont val="宋体"/>
        <family val="0"/>
      </rPr>
      <t>小学教育</t>
    </r>
  </si>
  <si>
    <r>
      <t xml:space="preserve">      </t>
    </r>
    <r>
      <rPr>
        <sz val="11"/>
        <rFont val="宋体"/>
        <family val="0"/>
      </rPr>
      <t>初中教育</t>
    </r>
  </si>
  <si>
    <r>
      <t xml:space="preserve">      </t>
    </r>
    <r>
      <rPr>
        <sz val="11"/>
        <rFont val="宋体"/>
        <family val="0"/>
      </rPr>
      <t>高中教育</t>
    </r>
  </si>
  <si>
    <r>
      <t xml:space="preserve">      </t>
    </r>
    <r>
      <rPr>
        <sz val="11"/>
        <rFont val="宋体"/>
        <family val="0"/>
      </rPr>
      <t>高等教育</t>
    </r>
  </si>
  <si>
    <r>
      <t xml:space="preserve">      </t>
    </r>
    <r>
      <rPr>
        <sz val="11"/>
        <rFont val="宋体"/>
        <family val="0"/>
      </rPr>
      <t>其他普通教育支出</t>
    </r>
  </si>
  <si>
    <r>
      <t xml:space="preserve">    </t>
    </r>
    <r>
      <rPr>
        <sz val="11"/>
        <rFont val="宋体"/>
        <family val="0"/>
      </rPr>
      <t>职业教育</t>
    </r>
  </si>
  <si>
    <r>
      <t xml:space="preserve">      </t>
    </r>
    <r>
      <rPr>
        <sz val="11"/>
        <rFont val="宋体"/>
        <family val="0"/>
      </rPr>
      <t>初等职业教育</t>
    </r>
  </si>
  <si>
    <r>
      <t xml:space="preserve">      </t>
    </r>
    <r>
      <rPr>
        <sz val="11"/>
        <rFont val="宋体"/>
        <family val="0"/>
      </rPr>
      <t>中等职业教育</t>
    </r>
  </si>
  <si>
    <r>
      <t xml:space="preserve">      </t>
    </r>
    <r>
      <rPr>
        <sz val="11"/>
        <rFont val="宋体"/>
        <family val="0"/>
      </rPr>
      <t>技校教育</t>
    </r>
  </si>
  <si>
    <r>
      <t xml:space="preserve">      </t>
    </r>
    <r>
      <rPr>
        <sz val="11"/>
        <rFont val="宋体"/>
        <family val="0"/>
      </rPr>
      <t>高等职业教育</t>
    </r>
  </si>
  <si>
    <r>
      <t xml:space="preserve">      </t>
    </r>
    <r>
      <rPr>
        <sz val="11"/>
        <rFont val="宋体"/>
        <family val="0"/>
      </rPr>
      <t>其他职业教育支出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</si>
  <si>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</si>
  <si>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  </t>
    </r>
    <r>
      <rPr>
        <sz val="11"/>
        <rFont val="宋体"/>
        <family val="0"/>
      </rPr>
      <t>成人初等教育</t>
    </r>
  </si>
  <si>
    <r>
      <t xml:space="preserve">      </t>
    </r>
    <r>
      <rPr>
        <sz val="11"/>
        <rFont val="宋体"/>
        <family val="0"/>
      </rPr>
      <t>成人中等教育</t>
    </r>
  </si>
  <si>
    <r>
      <t xml:space="preserve">      </t>
    </r>
    <r>
      <rPr>
        <sz val="11"/>
        <rFont val="宋体"/>
        <family val="0"/>
      </rPr>
      <t>成人高等教育</t>
    </r>
  </si>
  <si>
    <r>
      <t xml:space="preserve">      </t>
    </r>
    <r>
      <rPr>
        <sz val="11"/>
        <rFont val="宋体"/>
        <family val="0"/>
      </rPr>
      <t>成人广播电视教育</t>
    </r>
  </si>
  <si>
    <r>
      <t xml:space="preserve">      </t>
    </r>
    <r>
      <rPr>
        <sz val="11"/>
        <rFont val="宋体"/>
        <family val="0"/>
      </rPr>
      <t>其他成人教育支出</t>
    </r>
  </si>
  <si>
    <r>
      <t xml:space="preserve">    </t>
    </r>
    <r>
      <rPr>
        <sz val="11"/>
        <rFont val="宋体"/>
        <family val="0"/>
      </rPr>
      <t>广播电视教育</t>
    </r>
  </si>
  <si>
    <r>
      <t xml:space="preserve">      </t>
    </r>
    <r>
      <rPr>
        <sz val="11"/>
        <rFont val="宋体"/>
        <family val="0"/>
      </rPr>
      <t>广播电视学校</t>
    </r>
  </si>
  <si>
    <r>
      <t xml:space="preserve">      </t>
    </r>
    <r>
      <rPr>
        <sz val="11"/>
        <rFont val="宋体"/>
        <family val="0"/>
      </rPr>
      <t>教育电视台</t>
    </r>
  </si>
  <si>
    <r>
      <t xml:space="preserve">      </t>
    </r>
    <r>
      <rPr>
        <sz val="11"/>
        <rFont val="宋体"/>
        <family val="0"/>
      </rPr>
      <t>其他广播电视教育支出</t>
    </r>
  </si>
  <si>
    <r>
      <t xml:space="preserve">    </t>
    </r>
    <r>
      <rPr>
        <sz val="11"/>
        <rFont val="宋体"/>
        <family val="0"/>
      </rPr>
      <t>留学教育</t>
    </r>
  </si>
  <si>
    <r>
      <t xml:space="preserve">      </t>
    </r>
    <r>
      <rPr>
        <sz val="11"/>
        <rFont val="宋体"/>
        <family val="0"/>
      </rPr>
      <t>出国留学教育</t>
    </r>
  </si>
  <si>
    <r>
      <t xml:space="preserve">      </t>
    </r>
    <r>
      <rPr>
        <sz val="11"/>
        <rFont val="宋体"/>
        <family val="0"/>
      </rPr>
      <t>来华留学教育</t>
    </r>
  </si>
  <si>
    <r>
      <t xml:space="preserve">      </t>
    </r>
    <r>
      <rPr>
        <sz val="11"/>
        <rFont val="宋体"/>
        <family val="0"/>
      </rPr>
      <t>其他留学教育支出</t>
    </r>
  </si>
  <si>
    <r>
      <t xml:space="preserve">    </t>
    </r>
    <r>
      <rPr>
        <sz val="11"/>
        <rFont val="宋体"/>
        <family val="0"/>
      </rPr>
      <t>特殊教育</t>
    </r>
  </si>
  <si>
    <r>
      <t xml:space="preserve">      </t>
    </r>
    <r>
      <rPr>
        <sz val="11"/>
        <rFont val="宋体"/>
        <family val="0"/>
      </rPr>
      <t>特殊学校教育</t>
    </r>
  </si>
  <si>
    <r>
      <t xml:space="preserve">      </t>
    </r>
    <r>
      <rPr>
        <sz val="11"/>
        <rFont val="宋体"/>
        <family val="0"/>
      </rPr>
      <t>工读学校教育</t>
    </r>
  </si>
  <si>
    <r>
      <t xml:space="preserve">      </t>
    </r>
    <r>
      <rPr>
        <sz val="11"/>
        <rFont val="宋体"/>
        <family val="0"/>
      </rPr>
      <t>其他特殊教育支出</t>
    </r>
  </si>
  <si>
    <r>
      <t xml:space="preserve">    </t>
    </r>
    <r>
      <rPr>
        <sz val="11"/>
        <rFont val="宋体"/>
        <family val="0"/>
      </rPr>
      <t>进修及培训</t>
    </r>
  </si>
  <si>
    <r>
      <t xml:space="preserve">      </t>
    </r>
    <r>
      <rPr>
        <sz val="11"/>
        <rFont val="宋体"/>
        <family val="0"/>
      </rPr>
      <t>教师进修</t>
    </r>
  </si>
  <si>
    <r>
      <t xml:space="preserve">      </t>
    </r>
    <r>
      <rPr>
        <sz val="11"/>
        <rFont val="宋体"/>
        <family val="0"/>
      </rPr>
      <t>干部教育</t>
    </r>
  </si>
  <si>
    <r>
      <t xml:space="preserve">      </t>
    </r>
    <r>
      <rPr>
        <sz val="11"/>
        <rFont val="宋体"/>
        <family val="0"/>
      </rPr>
      <t>培训支出</t>
    </r>
  </si>
  <si>
    <r>
      <t xml:space="preserve">      </t>
    </r>
    <r>
      <rPr>
        <sz val="11"/>
        <rFont val="宋体"/>
        <family val="0"/>
      </rPr>
      <t>退役士兵能力提升</t>
    </r>
  </si>
  <si>
    <r>
      <t xml:space="preserve">      </t>
    </r>
    <r>
      <rPr>
        <sz val="11"/>
        <rFont val="宋体"/>
        <family val="0"/>
      </rPr>
      <t>其他进修及培训</t>
    </r>
  </si>
  <si>
    <r>
      <t xml:space="preserve">    </t>
    </r>
    <r>
      <rPr>
        <sz val="11"/>
        <rFont val="宋体"/>
        <family val="0"/>
      </rPr>
      <t>教育费附加安排的支出</t>
    </r>
  </si>
  <si>
    <r>
      <t xml:space="preserve">      </t>
    </r>
    <r>
      <rPr>
        <sz val="11"/>
        <rFont val="宋体"/>
        <family val="0"/>
      </rPr>
      <t>农村中小学校舍建设</t>
    </r>
  </si>
  <si>
    <r>
      <t xml:space="preserve">      </t>
    </r>
    <r>
      <rPr>
        <sz val="11"/>
        <rFont val="宋体"/>
        <family val="0"/>
      </rPr>
      <t>农村中小学教学设施</t>
    </r>
  </si>
  <si>
    <r>
      <t xml:space="preserve">      </t>
    </r>
    <r>
      <rPr>
        <sz val="11"/>
        <rFont val="宋体"/>
        <family val="0"/>
      </rPr>
      <t>城市中小学校舍建设</t>
    </r>
  </si>
  <si>
    <r>
      <t xml:space="preserve">      </t>
    </r>
    <r>
      <rPr>
        <sz val="11"/>
        <rFont val="宋体"/>
        <family val="0"/>
      </rPr>
      <t>城市中小学教学设施</t>
    </r>
  </si>
  <si>
    <r>
      <t xml:space="preserve">      </t>
    </r>
    <r>
      <rPr>
        <sz val="11"/>
        <rFont val="宋体"/>
        <family val="0"/>
      </rPr>
      <t>中等职业学校教学设施</t>
    </r>
  </si>
  <si>
    <r>
      <t xml:space="preserve">      </t>
    </r>
    <r>
      <rPr>
        <sz val="11"/>
        <rFont val="宋体"/>
        <family val="0"/>
      </rPr>
      <t>其他教育费附加安排的支出</t>
    </r>
  </si>
  <si>
    <r>
      <t xml:space="preserve">    </t>
    </r>
    <r>
      <rPr>
        <sz val="11"/>
        <rFont val="宋体"/>
        <family val="0"/>
      </rPr>
      <t>其他教育支出</t>
    </r>
  </si>
  <si>
    <t>六、科学技术支出</t>
  </si>
  <si>
    <r>
      <t xml:space="preserve">    </t>
    </r>
    <r>
      <rPr>
        <sz val="11"/>
        <rFont val="宋体"/>
        <family val="0"/>
      </rPr>
      <t>科学技术管理事务</t>
    </r>
  </si>
  <si>
    <r>
      <t xml:space="preserve">      </t>
    </r>
    <r>
      <rPr>
        <sz val="11"/>
        <rFont val="宋体"/>
        <family val="0"/>
      </rPr>
      <t>其他科学技术管理事务支出</t>
    </r>
  </si>
  <si>
    <r>
      <t xml:space="preserve">    </t>
    </r>
    <r>
      <rPr>
        <sz val="11"/>
        <rFont val="宋体"/>
        <family val="0"/>
      </rPr>
      <t>基础研究</t>
    </r>
  </si>
  <si>
    <r>
      <t xml:space="preserve">      </t>
    </r>
    <r>
      <rPr>
        <sz val="11"/>
        <rFont val="宋体"/>
        <family val="0"/>
      </rPr>
      <t>机构运行</t>
    </r>
  </si>
  <si>
    <r>
      <t xml:space="preserve">      </t>
    </r>
    <r>
      <rPr>
        <sz val="11"/>
        <rFont val="宋体"/>
        <family val="0"/>
      </rPr>
      <t>自然科学基金</t>
    </r>
  </si>
  <si>
    <r>
      <t xml:space="preserve">      </t>
    </r>
    <r>
      <rPr>
        <sz val="11"/>
        <rFont val="宋体"/>
        <family val="0"/>
      </rPr>
      <t>实验室及相关设施</t>
    </r>
  </si>
  <si>
    <r>
      <t xml:space="preserve">      </t>
    </r>
    <r>
      <rPr>
        <sz val="11"/>
        <rFont val="宋体"/>
        <family val="0"/>
      </rPr>
      <t>重大科学工程</t>
    </r>
  </si>
  <si>
    <r>
      <t xml:space="preserve">      </t>
    </r>
    <r>
      <rPr>
        <sz val="11"/>
        <rFont val="宋体"/>
        <family val="0"/>
      </rPr>
      <t>专项基础科研</t>
    </r>
  </si>
  <si>
    <r>
      <t xml:space="preserve">      </t>
    </r>
    <r>
      <rPr>
        <sz val="11"/>
        <rFont val="宋体"/>
        <family val="0"/>
      </rPr>
      <t>专项技术基础</t>
    </r>
  </si>
  <si>
    <r>
      <t xml:space="preserve">      </t>
    </r>
    <r>
      <rPr>
        <sz val="11"/>
        <rFont val="宋体"/>
        <family val="0"/>
      </rPr>
      <t>科技人才队伍建设</t>
    </r>
  </si>
  <si>
    <r>
      <t xml:space="preserve">      </t>
    </r>
    <r>
      <rPr>
        <sz val="11"/>
        <rFont val="宋体"/>
        <family val="0"/>
      </rPr>
      <t>其他基础研究支出</t>
    </r>
  </si>
  <si>
    <r>
      <t xml:space="preserve">    </t>
    </r>
    <r>
      <rPr>
        <sz val="11"/>
        <rFont val="宋体"/>
        <family val="0"/>
      </rPr>
      <t>应用研究</t>
    </r>
  </si>
  <si>
    <r>
      <t xml:space="preserve">      </t>
    </r>
    <r>
      <rPr>
        <sz val="11"/>
        <rFont val="宋体"/>
        <family val="0"/>
      </rPr>
      <t>社会公益研究</t>
    </r>
  </si>
  <si>
    <r>
      <t xml:space="preserve">      </t>
    </r>
    <r>
      <rPr>
        <sz val="11"/>
        <rFont val="宋体"/>
        <family val="0"/>
      </rPr>
      <t>高技术研究</t>
    </r>
  </si>
  <si>
    <r>
      <t xml:space="preserve">      </t>
    </r>
    <r>
      <rPr>
        <sz val="11"/>
        <rFont val="宋体"/>
        <family val="0"/>
      </rPr>
      <t>专项科研试制</t>
    </r>
  </si>
  <si>
    <r>
      <t xml:space="preserve">      </t>
    </r>
    <r>
      <rPr>
        <sz val="11"/>
        <rFont val="宋体"/>
        <family val="0"/>
      </rPr>
      <t>其他应用研究支出</t>
    </r>
  </si>
  <si>
    <r>
      <t xml:space="preserve">    </t>
    </r>
    <r>
      <rPr>
        <sz val="11"/>
        <rFont val="宋体"/>
        <family val="0"/>
      </rPr>
      <t>技术研究与开发</t>
    </r>
  </si>
  <si>
    <r>
      <t xml:space="preserve">      </t>
    </r>
    <r>
      <rPr>
        <sz val="11"/>
        <rFont val="宋体"/>
        <family val="0"/>
      </rPr>
      <t>科技成果转化与扩散</t>
    </r>
  </si>
  <si>
    <r>
      <t xml:space="preserve">      </t>
    </r>
    <r>
      <rPr>
        <sz val="11"/>
        <rFont val="宋体"/>
        <family val="0"/>
      </rPr>
      <t>共性技术研究与开发</t>
    </r>
  </si>
  <si>
    <r>
      <t xml:space="preserve">      </t>
    </r>
    <r>
      <rPr>
        <sz val="11"/>
        <rFont val="宋体"/>
        <family val="0"/>
      </rPr>
      <t>其他技术研究与开发支出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</si>
  <si>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</si>
  <si>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  </t>
    </r>
    <r>
      <rPr>
        <sz val="11"/>
        <rFont val="宋体"/>
        <family val="0"/>
      </rPr>
      <t>技术创新服务体系</t>
    </r>
  </si>
  <si>
    <r>
      <t xml:space="preserve">      </t>
    </r>
    <r>
      <rPr>
        <sz val="11"/>
        <rFont val="宋体"/>
        <family val="0"/>
      </rPr>
      <t>科技条件专项</t>
    </r>
  </si>
  <si>
    <r>
      <t xml:space="preserve">      </t>
    </r>
    <r>
      <rPr>
        <sz val="11"/>
        <rFont val="宋体"/>
        <family val="0"/>
      </rPr>
      <t>其他科技条件与服务支出</t>
    </r>
  </si>
  <si>
    <r>
      <t xml:space="preserve">    </t>
    </r>
    <r>
      <rPr>
        <sz val="11"/>
        <rFont val="宋体"/>
        <family val="0"/>
      </rPr>
      <t>社会科学</t>
    </r>
  </si>
  <si>
    <r>
      <t xml:space="preserve">      </t>
    </r>
    <r>
      <rPr>
        <sz val="11"/>
        <rFont val="宋体"/>
        <family val="0"/>
      </rPr>
      <t>社会科学研究机构</t>
    </r>
  </si>
  <si>
    <r>
      <t xml:space="preserve">      </t>
    </r>
    <r>
      <rPr>
        <sz val="11"/>
        <rFont val="宋体"/>
        <family val="0"/>
      </rPr>
      <t>社会科学研究</t>
    </r>
  </si>
  <si>
    <r>
      <t xml:space="preserve">      </t>
    </r>
    <r>
      <rPr>
        <sz val="11"/>
        <rFont val="宋体"/>
        <family val="0"/>
      </rPr>
      <t>社科基金支出</t>
    </r>
  </si>
  <si>
    <r>
      <t xml:space="preserve">      </t>
    </r>
    <r>
      <rPr>
        <sz val="11"/>
        <rFont val="宋体"/>
        <family val="0"/>
      </rPr>
      <t>其他社会科学支出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</si>
  <si>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</si>
  <si>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  </t>
    </r>
    <r>
      <rPr>
        <sz val="11"/>
        <rFont val="宋体"/>
        <family val="0"/>
      </rPr>
      <t>科普活动</t>
    </r>
  </si>
  <si>
    <r>
      <t xml:space="preserve">      </t>
    </r>
    <r>
      <rPr>
        <sz val="11"/>
        <rFont val="宋体"/>
        <family val="0"/>
      </rPr>
      <t>青少年科技活动</t>
    </r>
  </si>
  <si>
    <r>
      <t xml:space="preserve">      </t>
    </r>
    <r>
      <rPr>
        <sz val="11"/>
        <rFont val="宋体"/>
        <family val="0"/>
      </rPr>
      <t>学术交流活动</t>
    </r>
  </si>
  <si>
    <r>
      <t xml:space="preserve">      </t>
    </r>
    <r>
      <rPr>
        <sz val="11"/>
        <rFont val="宋体"/>
        <family val="0"/>
      </rPr>
      <t>科技馆站</t>
    </r>
  </si>
  <si>
    <r>
      <t xml:space="preserve">      </t>
    </r>
    <r>
      <rPr>
        <sz val="11"/>
        <rFont val="宋体"/>
        <family val="0"/>
      </rPr>
      <t>其他科学技术普及支出</t>
    </r>
  </si>
  <si>
    <r>
      <t xml:space="preserve">    </t>
    </r>
    <r>
      <rPr>
        <sz val="11"/>
        <rFont val="宋体"/>
        <family val="0"/>
      </rPr>
      <t>科技交流与合作</t>
    </r>
  </si>
  <si>
    <r>
      <t xml:space="preserve">      </t>
    </r>
    <r>
      <rPr>
        <sz val="11"/>
        <rFont val="宋体"/>
        <family val="0"/>
      </rPr>
      <t>国际交流与合作</t>
    </r>
  </si>
  <si>
    <r>
      <t xml:space="preserve">      </t>
    </r>
    <r>
      <rPr>
        <sz val="11"/>
        <rFont val="宋体"/>
        <family val="0"/>
      </rPr>
      <t>重大科技合作项目</t>
    </r>
  </si>
  <si>
    <r>
      <t xml:space="preserve">      </t>
    </r>
    <r>
      <rPr>
        <sz val="11"/>
        <rFont val="宋体"/>
        <family val="0"/>
      </rPr>
      <t>其他科技交流与合作支出</t>
    </r>
  </si>
  <si>
    <r>
      <t xml:space="preserve">    </t>
    </r>
    <r>
      <rPr>
        <sz val="11"/>
        <rFont val="宋体"/>
        <family val="0"/>
      </rPr>
      <t>科技重大项目</t>
    </r>
  </si>
  <si>
    <r>
      <t xml:space="preserve">      </t>
    </r>
    <r>
      <rPr>
        <sz val="11"/>
        <rFont val="宋体"/>
        <family val="0"/>
      </rPr>
      <t>科技重大专项</t>
    </r>
  </si>
  <si>
    <r>
      <t xml:space="preserve">      </t>
    </r>
    <r>
      <rPr>
        <sz val="11"/>
        <rFont val="宋体"/>
        <family val="0"/>
      </rPr>
      <t>重点研发计划</t>
    </r>
  </si>
  <si>
    <r>
      <t xml:space="preserve">      </t>
    </r>
    <r>
      <rPr>
        <sz val="11"/>
        <rFont val="宋体"/>
        <family val="0"/>
      </rPr>
      <t>其他科技重大项目</t>
    </r>
  </si>
  <si>
    <r>
      <t xml:space="preserve">    </t>
    </r>
    <r>
      <rPr>
        <sz val="11"/>
        <rFont val="宋体"/>
        <family val="0"/>
      </rPr>
      <t>其他科学技术支出</t>
    </r>
  </si>
  <si>
    <r>
      <t xml:space="preserve">      </t>
    </r>
    <r>
      <rPr>
        <sz val="11"/>
        <rFont val="宋体"/>
        <family val="0"/>
      </rPr>
      <t>科技奖励</t>
    </r>
  </si>
  <si>
    <r>
      <t xml:space="preserve">      </t>
    </r>
    <r>
      <rPr>
        <sz val="11"/>
        <rFont val="宋体"/>
        <family val="0"/>
      </rPr>
      <t>核应急</t>
    </r>
  </si>
  <si>
    <r>
      <t xml:space="preserve">      </t>
    </r>
    <r>
      <rPr>
        <sz val="11"/>
        <rFont val="宋体"/>
        <family val="0"/>
      </rPr>
      <t>转制科研机构</t>
    </r>
  </si>
  <si>
    <r>
      <t xml:space="preserve">      </t>
    </r>
    <r>
      <rPr>
        <sz val="11"/>
        <rFont val="宋体"/>
        <family val="0"/>
      </rPr>
      <t>其他科学技术支出</t>
    </r>
  </si>
  <si>
    <t>七、文化旅游体育与传媒支出</t>
  </si>
  <si>
    <r>
      <t xml:space="preserve">    </t>
    </r>
    <r>
      <rPr>
        <sz val="11"/>
        <rFont val="宋体"/>
        <family val="0"/>
      </rPr>
      <t>文化和旅游</t>
    </r>
  </si>
  <si>
    <r>
      <t xml:space="preserve">      </t>
    </r>
    <r>
      <rPr>
        <sz val="11"/>
        <rFont val="宋体"/>
        <family val="0"/>
      </rPr>
      <t>图书馆</t>
    </r>
  </si>
  <si>
    <r>
      <t xml:space="preserve">      </t>
    </r>
    <r>
      <rPr>
        <sz val="11"/>
        <rFont val="宋体"/>
        <family val="0"/>
      </rPr>
      <t>文化展示及纪念机构</t>
    </r>
  </si>
  <si>
    <r>
      <t xml:space="preserve">      </t>
    </r>
    <r>
      <rPr>
        <sz val="11"/>
        <rFont val="宋体"/>
        <family val="0"/>
      </rPr>
      <t>艺术表演场所</t>
    </r>
  </si>
  <si>
    <r>
      <t xml:space="preserve">      </t>
    </r>
    <r>
      <rPr>
        <sz val="11"/>
        <rFont val="宋体"/>
        <family val="0"/>
      </rPr>
      <t>艺术表演团体</t>
    </r>
  </si>
  <si>
    <r>
      <t xml:space="preserve">      </t>
    </r>
    <r>
      <rPr>
        <sz val="11"/>
        <rFont val="宋体"/>
        <family val="0"/>
      </rPr>
      <t>文化活动</t>
    </r>
  </si>
  <si>
    <r>
      <t xml:space="preserve">      </t>
    </r>
    <r>
      <rPr>
        <sz val="11"/>
        <rFont val="宋体"/>
        <family val="0"/>
      </rPr>
      <t>群众文化</t>
    </r>
  </si>
  <si>
    <r>
      <t xml:space="preserve">      </t>
    </r>
    <r>
      <rPr>
        <sz val="11"/>
        <rFont val="宋体"/>
        <family val="0"/>
      </rPr>
      <t>文化和旅游交流与合作</t>
    </r>
  </si>
  <si>
    <r>
      <t xml:space="preserve">      </t>
    </r>
    <r>
      <rPr>
        <sz val="11"/>
        <rFont val="宋体"/>
        <family val="0"/>
      </rPr>
      <t>文化创作与保护</t>
    </r>
  </si>
  <si>
    <r>
      <t xml:space="preserve">      </t>
    </r>
    <r>
      <rPr>
        <sz val="11"/>
        <rFont val="宋体"/>
        <family val="0"/>
      </rPr>
      <t>文化和旅游市场管理</t>
    </r>
  </si>
  <si>
    <r>
      <t xml:space="preserve">      </t>
    </r>
    <r>
      <rPr>
        <sz val="11"/>
        <rFont val="宋体"/>
        <family val="0"/>
      </rPr>
      <t>旅游宣传</t>
    </r>
  </si>
  <si>
    <r>
      <t xml:space="preserve">      </t>
    </r>
    <r>
      <rPr>
        <sz val="11"/>
        <rFont val="宋体"/>
        <family val="0"/>
      </rPr>
      <t>文化和旅游管理事务</t>
    </r>
  </si>
  <si>
    <r>
      <t xml:space="preserve">      </t>
    </r>
    <r>
      <rPr>
        <sz val="11"/>
        <rFont val="宋体"/>
        <family val="0"/>
      </rPr>
      <t>其他文化和旅游支出</t>
    </r>
  </si>
  <si>
    <r>
      <t xml:space="preserve">    </t>
    </r>
    <r>
      <rPr>
        <sz val="11"/>
        <rFont val="宋体"/>
        <family val="0"/>
      </rPr>
      <t>文物</t>
    </r>
  </si>
  <si>
    <r>
      <t xml:space="preserve">      </t>
    </r>
    <r>
      <rPr>
        <sz val="11"/>
        <rFont val="宋体"/>
        <family val="0"/>
      </rPr>
      <t>文物保护</t>
    </r>
  </si>
  <si>
    <r>
      <t xml:space="preserve">      </t>
    </r>
    <r>
      <rPr>
        <sz val="11"/>
        <rFont val="宋体"/>
        <family val="0"/>
      </rPr>
      <t>博物馆</t>
    </r>
  </si>
  <si>
    <r>
      <t xml:space="preserve">      </t>
    </r>
    <r>
      <rPr>
        <sz val="11"/>
        <rFont val="宋体"/>
        <family val="0"/>
      </rPr>
      <t>历史名城与古迹</t>
    </r>
  </si>
  <si>
    <r>
      <t xml:space="preserve">      </t>
    </r>
    <r>
      <rPr>
        <sz val="11"/>
        <rFont val="宋体"/>
        <family val="0"/>
      </rPr>
      <t>其他文物支出</t>
    </r>
  </si>
  <si>
    <r>
      <t xml:space="preserve">    </t>
    </r>
    <r>
      <rPr>
        <sz val="11"/>
        <rFont val="宋体"/>
        <family val="0"/>
      </rPr>
      <t>体育</t>
    </r>
  </si>
  <si>
    <r>
      <t xml:space="preserve">      </t>
    </r>
    <r>
      <rPr>
        <sz val="11"/>
        <rFont val="宋体"/>
        <family val="0"/>
      </rPr>
      <t>运动项目管理</t>
    </r>
  </si>
  <si>
    <r>
      <t xml:space="preserve">      </t>
    </r>
    <r>
      <rPr>
        <sz val="11"/>
        <rFont val="宋体"/>
        <family val="0"/>
      </rPr>
      <t>体育竞赛</t>
    </r>
  </si>
  <si>
    <r>
      <t xml:space="preserve">      </t>
    </r>
    <r>
      <rPr>
        <sz val="11"/>
        <rFont val="宋体"/>
        <family val="0"/>
      </rPr>
      <t>体育训练</t>
    </r>
  </si>
  <si>
    <r>
      <t xml:space="preserve">      </t>
    </r>
    <r>
      <rPr>
        <sz val="11"/>
        <rFont val="宋体"/>
        <family val="0"/>
      </rPr>
      <t>体育场馆</t>
    </r>
  </si>
  <si>
    <r>
      <t xml:space="preserve">      </t>
    </r>
    <r>
      <rPr>
        <sz val="11"/>
        <rFont val="宋体"/>
        <family val="0"/>
      </rPr>
      <t>群众体育</t>
    </r>
  </si>
  <si>
    <r>
      <t xml:space="preserve">      </t>
    </r>
    <r>
      <rPr>
        <sz val="11"/>
        <rFont val="宋体"/>
        <family val="0"/>
      </rPr>
      <t>体育交流与合作</t>
    </r>
  </si>
  <si>
    <r>
      <t xml:space="preserve">      </t>
    </r>
    <r>
      <rPr>
        <sz val="11"/>
        <rFont val="宋体"/>
        <family val="0"/>
      </rPr>
      <t>其他体育支出</t>
    </r>
  </si>
  <si>
    <r>
      <t xml:space="preserve">    </t>
    </r>
    <r>
      <rPr>
        <sz val="11"/>
        <rFont val="宋体"/>
        <family val="0"/>
      </rPr>
      <t>新闻出版电影</t>
    </r>
  </si>
  <si>
    <r>
      <t xml:space="preserve">      </t>
    </r>
    <r>
      <rPr>
        <sz val="11"/>
        <rFont val="宋体"/>
        <family val="0"/>
      </rPr>
      <t>新闻通讯</t>
    </r>
  </si>
  <si>
    <r>
      <t xml:space="preserve">      </t>
    </r>
    <r>
      <rPr>
        <sz val="11"/>
        <rFont val="宋体"/>
        <family val="0"/>
      </rPr>
      <t>出版发行</t>
    </r>
  </si>
  <si>
    <r>
      <t xml:space="preserve">      </t>
    </r>
    <r>
      <rPr>
        <sz val="11"/>
        <rFont val="宋体"/>
        <family val="0"/>
      </rPr>
      <t>版权管理</t>
    </r>
  </si>
  <si>
    <r>
      <t xml:space="preserve">      </t>
    </r>
    <r>
      <rPr>
        <sz val="11"/>
        <rFont val="宋体"/>
        <family val="0"/>
      </rPr>
      <t>电影</t>
    </r>
  </si>
  <si>
    <r>
      <t xml:space="preserve">      </t>
    </r>
    <r>
      <rPr>
        <sz val="11"/>
        <rFont val="宋体"/>
        <family val="0"/>
      </rPr>
      <t>其他新闻出版电影支出</t>
    </r>
  </si>
  <si>
    <r>
      <t xml:space="preserve">    </t>
    </r>
    <r>
      <rPr>
        <sz val="11"/>
        <rFont val="宋体"/>
        <family val="0"/>
      </rPr>
      <t>广播电视</t>
    </r>
  </si>
  <si>
    <r>
      <t xml:space="preserve">      </t>
    </r>
    <r>
      <rPr>
        <sz val="11"/>
        <rFont val="宋体"/>
        <family val="0"/>
      </rPr>
      <t>监测监管</t>
    </r>
  </si>
  <si>
    <r>
      <t xml:space="preserve">      </t>
    </r>
    <r>
      <rPr>
        <sz val="11"/>
        <rFont val="宋体"/>
        <family val="0"/>
      </rPr>
      <t>传输发射</t>
    </r>
  </si>
  <si>
    <r>
      <t xml:space="preserve">      </t>
    </r>
    <r>
      <rPr>
        <sz val="11"/>
        <rFont val="宋体"/>
        <family val="0"/>
      </rPr>
      <t>广播电视事务</t>
    </r>
  </si>
  <si>
    <r>
      <t xml:space="preserve">      </t>
    </r>
    <r>
      <rPr>
        <sz val="11"/>
        <rFont val="宋体"/>
        <family val="0"/>
      </rPr>
      <t>其他广播电视支出</t>
    </r>
  </si>
  <si>
    <r>
      <t xml:space="preserve">    </t>
    </r>
    <r>
      <rPr>
        <sz val="11"/>
        <rFont val="宋体"/>
        <family val="0"/>
      </rPr>
      <t>其他文化旅游体育与传媒支出</t>
    </r>
  </si>
  <si>
    <r>
      <t xml:space="preserve">      </t>
    </r>
    <r>
      <rPr>
        <sz val="11"/>
        <rFont val="宋体"/>
        <family val="0"/>
      </rPr>
      <t>宣传文化发展专项支出</t>
    </r>
  </si>
  <si>
    <r>
      <t xml:space="preserve">      </t>
    </r>
    <r>
      <rPr>
        <sz val="11"/>
        <rFont val="宋体"/>
        <family val="0"/>
      </rPr>
      <t>文化产业发展专项支出</t>
    </r>
  </si>
  <si>
    <r>
      <t xml:space="preserve">      </t>
    </r>
    <r>
      <rPr>
        <sz val="11"/>
        <rFont val="宋体"/>
        <family val="0"/>
      </rPr>
      <t>其他文化旅游体育与传媒支出</t>
    </r>
  </si>
  <si>
    <t>八、社会保障和就业支出</t>
  </si>
  <si>
    <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</si>
  <si>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   </t>
    </r>
    <r>
      <rPr>
        <sz val="11"/>
        <rFont val="宋体"/>
        <family val="0"/>
      </rPr>
      <t>综合业务管理</t>
    </r>
  </si>
  <si>
    <r>
      <t xml:space="preserve">      </t>
    </r>
    <r>
      <rPr>
        <sz val="11"/>
        <rFont val="宋体"/>
        <family val="0"/>
      </rPr>
      <t>劳动保障监察</t>
    </r>
  </si>
  <si>
    <r>
      <t xml:space="preserve">      </t>
    </r>
    <r>
      <rPr>
        <sz val="11"/>
        <rFont val="宋体"/>
        <family val="0"/>
      </rPr>
      <t>就业管理事务</t>
    </r>
  </si>
  <si>
    <r>
      <t xml:space="preserve">      </t>
    </r>
    <r>
      <rPr>
        <sz val="11"/>
        <rFont val="宋体"/>
        <family val="0"/>
      </rPr>
      <t>社会保险业务管理事务</t>
    </r>
  </si>
  <si>
    <r>
      <t xml:space="preserve">      </t>
    </r>
    <r>
      <rPr>
        <sz val="11"/>
        <rFont val="宋体"/>
        <family val="0"/>
      </rPr>
      <t>社会保险经办机构</t>
    </r>
  </si>
  <si>
    <r>
      <t xml:space="preserve">      </t>
    </r>
    <r>
      <rPr>
        <sz val="11"/>
        <rFont val="宋体"/>
        <family val="0"/>
      </rPr>
      <t>劳动关系和维权</t>
    </r>
  </si>
  <si>
    <r>
      <t xml:space="preserve">      </t>
    </r>
    <r>
      <rPr>
        <sz val="11"/>
        <rFont val="宋体"/>
        <family val="0"/>
      </rPr>
      <t>公共就业服务和职业技能鉴定机构</t>
    </r>
  </si>
  <si>
    <r>
      <t xml:space="preserve">      </t>
    </r>
    <r>
      <rPr>
        <sz val="11"/>
        <rFont val="宋体"/>
        <family val="0"/>
      </rPr>
      <t>劳动人事争议调解仲裁</t>
    </r>
  </si>
  <si>
    <r>
      <t xml:space="preserve">      </t>
    </r>
    <r>
      <rPr>
        <sz val="11"/>
        <rFont val="宋体"/>
        <family val="0"/>
      </rPr>
      <t>政府特殊津贴</t>
    </r>
  </si>
  <si>
    <r>
      <t xml:space="preserve">      </t>
    </r>
    <r>
      <rPr>
        <sz val="11"/>
        <rFont val="宋体"/>
        <family val="0"/>
      </rPr>
      <t>资助留学回国人员</t>
    </r>
  </si>
  <si>
    <r>
      <t xml:space="preserve">      </t>
    </r>
    <r>
      <rPr>
        <sz val="11"/>
        <rFont val="宋体"/>
        <family val="0"/>
      </rPr>
      <t>博士后日常经费</t>
    </r>
  </si>
  <si>
    <r>
      <t xml:space="preserve">      </t>
    </r>
    <r>
      <rPr>
        <sz val="11"/>
        <rFont val="宋体"/>
        <family val="0"/>
      </rPr>
      <t>引进人才费用</t>
    </r>
  </si>
  <si>
    <r>
      <t xml:space="preserve">      </t>
    </r>
    <r>
      <rPr>
        <sz val="11"/>
        <rFont val="宋体"/>
        <family val="0"/>
      </rPr>
      <t>其他人力资源和社会保障管理事务支出</t>
    </r>
  </si>
  <si>
    <r>
      <t xml:space="preserve">    </t>
    </r>
    <r>
      <rPr>
        <sz val="11"/>
        <rFont val="宋体"/>
        <family val="0"/>
      </rPr>
      <t>民政管理事务</t>
    </r>
  </si>
  <si>
    <r>
      <t xml:space="preserve">      </t>
    </r>
    <r>
      <rPr>
        <sz val="11"/>
        <rFont val="宋体"/>
        <family val="0"/>
      </rPr>
      <t>社会组织管理</t>
    </r>
  </si>
  <si>
    <r>
      <t xml:space="preserve">      </t>
    </r>
    <r>
      <rPr>
        <sz val="11"/>
        <rFont val="宋体"/>
        <family val="0"/>
      </rPr>
      <t>行政区划和地名管理</t>
    </r>
  </si>
  <si>
    <r>
      <t xml:space="preserve">      </t>
    </r>
    <r>
      <rPr>
        <sz val="11"/>
        <rFont val="宋体"/>
        <family val="0"/>
      </rPr>
      <t>基层政权建设和社区治理</t>
    </r>
  </si>
  <si>
    <r>
      <t xml:space="preserve">      </t>
    </r>
    <r>
      <rPr>
        <sz val="11"/>
        <rFont val="宋体"/>
        <family val="0"/>
      </rPr>
      <t>其他民政管理事务支出</t>
    </r>
  </si>
  <si>
    <r>
      <t xml:space="preserve">    </t>
    </r>
    <r>
      <rPr>
        <sz val="11"/>
        <rFont val="宋体"/>
        <family val="0"/>
      </rPr>
      <t>补充全国社会保障基金</t>
    </r>
  </si>
  <si>
    <r>
      <t xml:space="preserve">      </t>
    </r>
    <r>
      <rPr>
        <sz val="11"/>
        <rFont val="宋体"/>
        <family val="0"/>
      </rPr>
      <t>用一般公共预算补充基金</t>
    </r>
  </si>
  <si>
    <r>
      <t xml:space="preserve">    </t>
    </r>
    <r>
      <rPr>
        <sz val="11"/>
        <rFont val="宋体"/>
        <family val="0"/>
      </rPr>
      <t>行政事业单位养老支出</t>
    </r>
  </si>
  <si>
    <r>
      <t xml:space="preserve">      </t>
    </r>
    <r>
      <rPr>
        <sz val="11"/>
        <rFont val="宋体"/>
        <family val="0"/>
      </rPr>
      <t>行政单位离退休</t>
    </r>
  </si>
  <si>
    <r>
      <t xml:space="preserve">      </t>
    </r>
    <r>
      <rPr>
        <sz val="11"/>
        <rFont val="宋体"/>
        <family val="0"/>
      </rPr>
      <t>事业单位离退休</t>
    </r>
  </si>
  <si>
    <r>
      <t xml:space="preserve">      </t>
    </r>
    <r>
      <rPr>
        <sz val="11"/>
        <rFont val="宋体"/>
        <family val="0"/>
      </rPr>
      <t>离退休人员管理机构</t>
    </r>
  </si>
  <si>
    <r>
      <t xml:space="preserve">      </t>
    </r>
    <r>
      <rPr>
        <sz val="11"/>
        <rFont val="宋体"/>
        <family val="0"/>
      </rPr>
      <t>机关事业单位基本养老保险缴费支出</t>
    </r>
  </si>
  <si>
    <r>
      <t xml:space="preserve">      </t>
    </r>
    <r>
      <rPr>
        <sz val="11"/>
        <rFont val="宋体"/>
        <family val="0"/>
      </rPr>
      <t>机关事业单位职业年金缴费支出</t>
    </r>
  </si>
  <si>
    <r>
      <t xml:space="preserve">      </t>
    </r>
    <r>
      <rPr>
        <sz val="11"/>
        <rFont val="宋体"/>
        <family val="0"/>
      </rPr>
      <t>对机关事业单位基本养老保险基金的补助</t>
    </r>
  </si>
  <si>
    <r>
      <t xml:space="preserve">      </t>
    </r>
    <r>
      <rPr>
        <sz val="11"/>
        <rFont val="宋体"/>
        <family val="0"/>
      </rPr>
      <t>对机关事业单位职业年金的补助</t>
    </r>
  </si>
  <si>
    <r>
      <t xml:space="preserve">      </t>
    </r>
    <r>
      <rPr>
        <sz val="11"/>
        <rFont val="宋体"/>
        <family val="0"/>
      </rPr>
      <t>其他行政事业单位养老支出</t>
    </r>
  </si>
  <si>
    <r>
      <t xml:space="preserve">    </t>
    </r>
    <r>
      <rPr>
        <sz val="11"/>
        <rFont val="宋体"/>
        <family val="0"/>
      </rPr>
      <t>企业改革补助</t>
    </r>
  </si>
  <si>
    <r>
      <t xml:space="preserve">      </t>
    </r>
    <r>
      <rPr>
        <sz val="11"/>
        <rFont val="宋体"/>
        <family val="0"/>
      </rPr>
      <t>企业关闭破产补助</t>
    </r>
  </si>
  <si>
    <r>
      <t xml:space="preserve">      </t>
    </r>
    <r>
      <rPr>
        <sz val="11"/>
        <rFont val="宋体"/>
        <family val="0"/>
      </rPr>
      <t>厂办大集体改革补助</t>
    </r>
  </si>
  <si>
    <r>
      <t xml:space="preserve">      </t>
    </r>
    <r>
      <rPr>
        <sz val="11"/>
        <rFont val="宋体"/>
        <family val="0"/>
      </rPr>
      <t>其他企业改革发展补助</t>
    </r>
  </si>
  <si>
    <r>
      <t xml:space="preserve">    </t>
    </r>
    <r>
      <rPr>
        <sz val="11"/>
        <rFont val="宋体"/>
        <family val="0"/>
      </rPr>
      <t>就业补助</t>
    </r>
  </si>
  <si>
    <r>
      <t xml:space="preserve">      </t>
    </r>
    <r>
      <rPr>
        <sz val="11"/>
        <rFont val="宋体"/>
        <family val="0"/>
      </rPr>
      <t>就业创业服务补贴</t>
    </r>
  </si>
  <si>
    <r>
      <t xml:space="preserve">      </t>
    </r>
    <r>
      <rPr>
        <sz val="11"/>
        <rFont val="宋体"/>
        <family val="0"/>
      </rPr>
      <t>职业培训补贴</t>
    </r>
  </si>
  <si>
    <r>
      <t xml:space="preserve">      </t>
    </r>
    <r>
      <rPr>
        <sz val="11"/>
        <rFont val="宋体"/>
        <family val="0"/>
      </rPr>
      <t>社会保险补贴</t>
    </r>
  </si>
  <si>
    <r>
      <t xml:space="preserve">      </t>
    </r>
    <r>
      <rPr>
        <sz val="11"/>
        <rFont val="宋体"/>
        <family val="0"/>
      </rPr>
      <t>公益性岗位补贴</t>
    </r>
  </si>
  <si>
    <r>
      <t xml:space="preserve">      </t>
    </r>
    <r>
      <rPr>
        <sz val="11"/>
        <rFont val="宋体"/>
        <family val="0"/>
      </rPr>
      <t>职业技能鉴定补贴</t>
    </r>
  </si>
  <si>
    <r>
      <t xml:space="preserve">      </t>
    </r>
    <r>
      <rPr>
        <sz val="11"/>
        <rFont val="宋体"/>
        <family val="0"/>
      </rPr>
      <t>就业见习补贴</t>
    </r>
  </si>
  <si>
    <r>
      <t xml:space="preserve">      </t>
    </r>
    <r>
      <rPr>
        <sz val="11"/>
        <rFont val="宋体"/>
        <family val="0"/>
      </rPr>
      <t>高技能人才培养补助</t>
    </r>
  </si>
  <si>
    <r>
      <t xml:space="preserve">      </t>
    </r>
    <r>
      <rPr>
        <sz val="11"/>
        <rFont val="宋体"/>
        <family val="0"/>
      </rPr>
      <t>促进创业补贴</t>
    </r>
  </si>
  <si>
    <r>
      <t xml:space="preserve">      </t>
    </r>
    <r>
      <rPr>
        <sz val="11"/>
        <rFont val="宋体"/>
        <family val="0"/>
      </rPr>
      <t>其他就业补助支出</t>
    </r>
  </si>
  <si>
    <r>
      <t xml:space="preserve">    </t>
    </r>
    <r>
      <rPr>
        <sz val="11"/>
        <rFont val="宋体"/>
        <family val="0"/>
      </rPr>
      <t>抚恤</t>
    </r>
  </si>
  <si>
    <r>
      <t xml:space="preserve">      </t>
    </r>
    <r>
      <rPr>
        <sz val="11"/>
        <rFont val="宋体"/>
        <family val="0"/>
      </rPr>
      <t>死亡抚恤</t>
    </r>
  </si>
  <si>
    <r>
      <t xml:space="preserve">      </t>
    </r>
    <r>
      <rPr>
        <sz val="11"/>
        <rFont val="宋体"/>
        <family val="0"/>
      </rPr>
      <t>伤残抚恤</t>
    </r>
  </si>
  <si>
    <r>
      <t xml:space="preserve">      </t>
    </r>
    <r>
      <rPr>
        <sz val="11"/>
        <rFont val="宋体"/>
        <family val="0"/>
      </rPr>
      <t>在乡复员、退伍军人生活补助</t>
    </r>
  </si>
  <si>
    <r>
      <t xml:space="preserve">      </t>
    </r>
    <r>
      <rPr>
        <sz val="11"/>
        <rFont val="宋体"/>
        <family val="0"/>
      </rPr>
      <t>优抚事业单位支出</t>
    </r>
  </si>
  <si>
    <r>
      <t xml:space="preserve">      </t>
    </r>
    <r>
      <rPr>
        <sz val="11"/>
        <rFont val="宋体"/>
        <family val="0"/>
      </rPr>
      <t>义务兵优待</t>
    </r>
  </si>
  <si>
    <r>
      <t xml:space="preserve">      </t>
    </r>
    <r>
      <rPr>
        <sz val="11"/>
        <rFont val="宋体"/>
        <family val="0"/>
      </rPr>
      <t>农村籍退役士兵老年生活补助</t>
    </r>
  </si>
  <si>
    <r>
      <t xml:space="preserve">      </t>
    </r>
    <r>
      <rPr>
        <sz val="11"/>
        <rFont val="宋体"/>
        <family val="0"/>
      </rPr>
      <t>其他优抚支出</t>
    </r>
  </si>
  <si>
    <r>
      <t xml:space="preserve">    </t>
    </r>
    <r>
      <rPr>
        <sz val="11"/>
        <rFont val="宋体"/>
        <family val="0"/>
      </rPr>
      <t>退役安置</t>
    </r>
  </si>
  <si>
    <r>
      <t xml:space="preserve">      </t>
    </r>
    <r>
      <rPr>
        <sz val="11"/>
        <rFont val="宋体"/>
        <family val="0"/>
      </rPr>
      <t>退役士兵安置</t>
    </r>
  </si>
  <si>
    <r>
      <t xml:space="preserve">      </t>
    </r>
    <r>
      <rPr>
        <sz val="11"/>
        <rFont val="宋体"/>
        <family val="0"/>
      </rPr>
      <t>军队移交政府的离退休人员安置</t>
    </r>
  </si>
  <si>
    <r>
      <t xml:space="preserve">      </t>
    </r>
    <r>
      <rPr>
        <sz val="11"/>
        <rFont val="宋体"/>
        <family val="0"/>
      </rPr>
      <t>军队移交政府离退休干部管理机构</t>
    </r>
  </si>
  <si>
    <r>
      <t xml:space="preserve">      </t>
    </r>
    <r>
      <rPr>
        <sz val="11"/>
        <rFont val="宋体"/>
        <family val="0"/>
      </rPr>
      <t>退役士兵管理教育</t>
    </r>
  </si>
  <si>
    <r>
      <t xml:space="preserve">      </t>
    </r>
    <r>
      <rPr>
        <sz val="11"/>
        <rFont val="宋体"/>
        <family val="0"/>
      </rPr>
      <t>军队转业干部安置</t>
    </r>
  </si>
  <si>
    <r>
      <t xml:space="preserve">      </t>
    </r>
    <r>
      <rPr>
        <sz val="11"/>
        <rFont val="宋体"/>
        <family val="0"/>
      </rPr>
      <t>其他退役安置支出</t>
    </r>
  </si>
  <si>
    <r>
      <t xml:space="preserve">    </t>
    </r>
    <r>
      <rPr>
        <sz val="11"/>
        <rFont val="宋体"/>
        <family val="0"/>
      </rPr>
      <t>社会福利</t>
    </r>
  </si>
  <si>
    <r>
      <t xml:space="preserve">      </t>
    </r>
    <r>
      <rPr>
        <sz val="11"/>
        <rFont val="宋体"/>
        <family val="0"/>
      </rPr>
      <t>儿童福利</t>
    </r>
  </si>
  <si>
    <r>
      <t xml:space="preserve">      </t>
    </r>
    <r>
      <rPr>
        <sz val="11"/>
        <rFont val="宋体"/>
        <family val="0"/>
      </rPr>
      <t>老年福利</t>
    </r>
  </si>
  <si>
    <r>
      <t xml:space="preserve">      </t>
    </r>
    <r>
      <rPr>
        <sz val="11"/>
        <rFont val="宋体"/>
        <family val="0"/>
      </rPr>
      <t>康复辅具</t>
    </r>
  </si>
  <si>
    <r>
      <t xml:space="preserve">      </t>
    </r>
    <r>
      <rPr>
        <sz val="11"/>
        <rFont val="宋体"/>
        <family val="0"/>
      </rPr>
      <t>殡葬</t>
    </r>
  </si>
  <si>
    <r>
      <t xml:space="preserve">      </t>
    </r>
    <r>
      <rPr>
        <sz val="11"/>
        <rFont val="宋体"/>
        <family val="0"/>
      </rPr>
      <t>社会福利事业单位</t>
    </r>
  </si>
  <si>
    <r>
      <t xml:space="preserve">      </t>
    </r>
    <r>
      <rPr>
        <sz val="11"/>
        <rFont val="宋体"/>
        <family val="0"/>
      </rPr>
      <t>养老服务</t>
    </r>
  </si>
  <si>
    <r>
      <t xml:space="preserve">      </t>
    </r>
    <r>
      <rPr>
        <sz val="11"/>
        <rFont val="宋体"/>
        <family val="0"/>
      </rPr>
      <t>其他社会福利支出</t>
    </r>
  </si>
  <si>
    <r>
      <t xml:space="preserve">    </t>
    </r>
    <r>
      <rPr>
        <sz val="11"/>
        <rFont val="宋体"/>
        <family val="0"/>
      </rPr>
      <t>残疾人事业</t>
    </r>
  </si>
  <si>
    <r>
      <t xml:space="preserve">      </t>
    </r>
    <r>
      <rPr>
        <sz val="11"/>
        <rFont val="宋体"/>
        <family val="0"/>
      </rPr>
      <t>残疾人康复</t>
    </r>
  </si>
  <si>
    <r>
      <t xml:space="preserve">      </t>
    </r>
    <r>
      <rPr>
        <sz val="11"/>
        <rFont val="宋体"/>
        <family val="0"/>
      </rPr>
      <t>残疾人就业和扶贫</t>
    </r>
  </si>
  <si>
    <r>
      <t xml:space="preserve">      </t>
    </r>
    <r>
      <rPr>
        <sz val="11"/>
        <rFont val="宋体"/>
        <family val="0"/>
      </rPr>
      <t>残疾人体育</t>
    </r>
  </si>
  <si>
    <r>
      <t xml:space="preserve">      </t>
    </r>
    <r>
      <rPr>
        <sz val="11"/>
        <rFont val="宋体"/>
        <family val="0"/>
      </rPr>
      <t>残疾人生活和护理补贴</t>
    </r>
  </si>
  <si>
    <r>
      <t xml:space="preserve">      </t>
    </r>
    <r>
      <rPr>
        <sz val="11"/>
        <rFont val="宋体"/>
        <family val="0"/>
      </rPr>
      <t>其他残疾人事业支出</t>
    </r>
  </si>
  <si>
    <r>
      <t xml:space="preserve">    </t>
    </r>
    <r>
      <rPr>
        <sz val="11"/>
        <rFont val="宋体"/>
        <family val="0"/>
      </rPr>
      <t>红十字事业</t>
    </r>
  </si>
  <si>
    <r>
      <t xml:space="preserve">      </t>
    </r>
    <r>
      <rPr>
        <sz val="11"/>
        <rFont val="宋体"/>
        <family val="0"/>
      </rPr>
      <t>其他红十字事业支出</t>
    </r>
  </si>
  <si>
    <r>
      <t xml:space="preserve">    </t>
    </r>
    <r>
      <rPr>
        <sz val="11"/>
        <rFont val="宋体"/>
        <family val="0"/>
      </rPr>
      <t>最低生活保障</t>
    </r>
  </si>
  <si>
    <r>
      <t xml:space="preserve">      </t>
    </r>
    <r>
      <rPr>
        <sz val="11"/>
        <rFont val="宋体"/>
        <family val="0"/>
      </rPr>
      <t>城市最低生活保障金支出</t>
    </r>
  </si>
  <si>
    <r>
      <t xml:space="preserve">      </t>
    </r>
    <r>
      <rPr>
        <sz val="11"/>
        <rFont val="宋体"/>
        <family val="0"/>
      </rPr>
      <t>农村最低生活保障金支出</t>
    </r>
  </si>
  <si>
    <r>
      <t xml:space="preserve">    </t>
    </r>
    <r>
      <rPr>
        <sz val="11"/>
        <rFont val="宋体"/>
        <family val="0"/>
      </rPr>
      <t>临时救助</t>
    </r>
  </si>
  <si>
    <r>
      <t xml:space="preserve">      </t>
    </r>
    <r>
      <rPr>
        <sz val="11"/>
        <rFont val="宋体"/>
        <family val="0"/>
      </rPr>
      <t>临时救助支出</t>
    </r>
  </si>
  <si>
    <r>
      <t xml:space="preserve">      </t>
    </r>
    <r>
      <rPr>
        <sz val="11"/>
        <rFont val="宋体"/>
        <family val="0"/>
      </rPr>
      <t>流浪乞讨人员救助支出</t>
    </r>
  </si>
  <si>
    <r>
      <t xml:space="preserve">    </t>
    </r>
    <r>
      <rPr>
        <sz val="11"/>
        <rFont val="宋体"/>
        <family val="0"/>
      </rPr>
      <t>特困人员救助供养</t>
    </r>
  </si>
  <si>
    <r>
      <t xml:space="preserve">      </t>
    </r>
    <r>
      <rPr>
        <sz val="11"/>
        <rFont val="宋体"/>
        <family val="0"/>
      </rPr>
      <t>城市特困人员救助供养支出</t>
    </r>
  </si>
  <si>
    <r>
      <t xml:space="preserve">      </t>
    </r>
    <r>
      <rPr>
        <sz val="11"/>
        <rFont val="宋体"/>
        <family val="0"/>
      </rPr>
      <t>农村特困人员救助供养支出</t>
    </r>
  </si>
  <si>
    <r>
      <t xml:space="preserve">    </t>
    </r>
    <r>
      <rPr>
        <sz val="11"/>
        <rFont val="宋体"/>
        <family val="0"/>
      </rPr>
      <t>补充道路交通事故社会救助基金</t>
    </r>
  </si>
  <si>
    <r>
      <t xml:space="preserve">      </t>
    </r>
    <r>
      <rPr>
        <sz val="11"/>
        <rFont val="宋体"/>
        <family val="0"/>
      </rPr>
      <t>交强险增值税补助基金支出</t>
    </r>
  </si>
  <si>
    <r>
      <t xml:space="preserve">      </t>
    </r>
    <r>
      <rPr>
        <sz val="11"/>
        <rFont val="宋体"/>
        <family val="0"/>
      </rPr>
      <t>交强险罚款收入补助基金支出</t>
    </r>
  </si>
  <si>
    <r>
      <t xml:space="preserve">    </t>
    </r>
    <r>
      <rPr>
        <sz val="11"/>
        <rFont val="宋体"/>
        <family val="0"/>
      </rPr>
      <t>其他生活救助</t>
    </r>
  </si>
  <si>
    <r>
      <t xml:space="preserve">      </t>
    </r>
    <r>
      <rPr>
        <sz val="11"/>
        <rFont val="宋体"/>
        <family val="0"/>
      </rPr>
      <t>其他城市生活救助</t>
    </r>
  </si>
  <si>
    <r>
      <t xml:space="preserve">      </t>
    </r>
    <r>
      <rPr>
        <sz val="11"/>
        <rFont val="宋体"/>
        <family val="0"/>
      </rPr>
      <t>其他农村生活救助</t>
    </r>
  </si>
  <si>
    <r>
      <t xml:space="preserve">    </t>
    </r>
    <r>
      <rPr>
        <sz val="11"/>
        <rFont val="宋体"/>
        <family val="0"/>
      </rPr>
      <t>财政对基本养老保险基金的补助</t>
    </r>
  </si>
  <si>
    <r>
      <t xml:space="preserve">      </t>
    </r>
    <r>
      <rPr>
        <sz val="11"/>
        <rFont val="宋体"/>
        <family val="0"/>
      </rPr>
      <t>财政对企业职工基本养老保险基金的补助</t>
    </r>
  </si>
  <si>
    <r>
      <t xml:space="preserve">      </t>
    </r>
    <r>
      <rPr>
        <sz val="11"/>
        <rFont val="宋体"/>
        <family val="0"/>
      </rPr>
      <t>财政对城乡居民基本养老保险基金的补助</t>
    </r>
  </si>
  <si>
    <r>
      <t xml:space="preserve">      </t>
    </r>
    <r>
      <rPr>
        <sz val="11"/>
        <rFont val="宋体"/>
        <family val="0"/>
      </rPr>
      <t>财政对其他基本养老保险基金的补助</t>
    </r>
  </si>
  <si>
    <r>
      <t xml:space="preserve">    </t>
    </r>
    <r>
      <rPr>
        <sz val="11"/>
        <rFont val="宋体"/>
        <family val="0"/>
      </rPr>
      <t>财政对其他社会保险基金的补助</t>
    </r>
  </si>
  <si>
    <r>
      <t xml:space="preserve">      </t>
    </r>
    <r>
      <rPr>
        <sz val="11"/>
        <rFont val="宋体"/>
        <family val="0"/>
      </rPr>
      <t>财政对失业保险基金的补助</t>
    </r>
  </si>
  <si>
    <r>
      <t xml:space="preserve">      </t>
    </r>
    <r>
      <rPr>
        <sz val="11"/>
        <rFont val="宋体"/>
        <family val="0"/>
      </rPr>
      <t>财政对工伤保险基金的补助</t>
    </r>
  </si>
  <si>
    <r>
      <t xml:space="preserve">      </t>
    </r>
    <r>
      <rPr>
        <sz val="11"/>
        <rFont val="宋体"/>
        <family val="0"/>
      </rPr>
      <t>其他财政对社会保险基金的补助</t>
    </r>
  </si>
  <si>
    <r>
      <t xml:space="preserve">    </t>
    </r>
    <r>
      <rPr>
        <sz val="11"/>
        <rFont val="宋体"/>
        <family val="0"/>
      </rPr>
      <t>退役军人管理事务</t>
    </r>
  </si>
  <si>
    <r>
      <t xml:space="preserve">      </t>
    </r>
    <r>
      <rPr>
        <sz val="11"/>
        <rFont val="宋体"/>
        <family val="0"/>
      </rPr>
      <t>拥军优属</t>
    </r>
  </si>
  <si>
    <r>
      <t xml:space="preserve">      </t>
    </r>
    <r>
      <rPr>
        <sz val="11"/>
        <rFont val="宋体"/>
        <family val="0"/>
      </rPr>
      <t>部队供应</t>
    </r>
  </si>
  <si>
    <r>
      <t xml:space="preserve">      </t>
    </r>
    <r>
      <rPr>
        <sz val="11"/>
        <rFont val="宋体"/>
        <family val="0"/>
      </rPr>
      <t>其他退役军人事务管理支出</t>
    </r>
  </si>
  <si>
    <r>
      <t xml:space="preserve">    </t>
    </r>
    <r>
      <rPr>
        <sz val="11"/>
        <rFont val="宋体"/>
        <family val="0"/>
      </rPr>
      <t>财政代缴社会保险费支出</t>
    </r>
  </si>
  <si>
    <r>
      <t xml:space="preserve">      </t>
    </r>
    <r>
      <rPr>
        <sz val="11"/>
        <rFont val="宋体"/>
        <family val="0"/>
      </rPr>
      <t>财政代缴城乡居民基本养老保险费支出</t>
    </r>
  </si>
  <si>
    <r>
      <t xml:space="preserve">      </t>
    </r>
    <r>
      <rPr>
        <sz val="11"/>
        <rFont val="宋体"/>
        <family val="0"/>
      </rPr>
      <t>财政代缴其他社会保险费支出</t>
    </r>
  </si>
  <si>
    <r>
      <t xml:space="preserve">    </t>
    </r>
    <r>
      <rPr>
        <sz val="11"/>
        <rFont val="宋体"/>
        <family val="0"/>
      </rPr>
      <t>其他社会保障和就业支出</t>
    </r>
  </si>
  <si>
    <t>九、卫生健康支出</t>
  </si>
  <si>
    <r>
      <t xml:space="preserve">    </t>
    </r>
    <r>
      <rPr>
        <sz val="11"/>
        <rFont val="宋体"/>
        <family val="0"/>
      </rPr>
      <t>卫生健康管理事务</t>
    </r>
  </si>
  <si>
    <r>
      <t xml:space="preserve">      </t>
    </r>
    <r>
      <rPr>
        <sz val="11"/>
        <rFont val="宋体"/>
        <family val="0"/>
      </rPr>
      <t>其他卫生健康管理事务支出</t>
    </r>
  </si>
  <si>
    <r>
      <t xml:space="preserve">    </t>
    </r>
    <r>
      <rPr>
        <sz val="11"/>
        <rFont val="宋体"/>
        <family val="0"/>
      </rPr>
      <t>公立医院</t>
    </r>
  </si>
  <si>
    <r>
      <t xml:space="preserve">      </t>
    </r>
    <r>
      <rPr>
        <sz val="11"/>
        <rFont val="宋体"/>
        <family val="0"/>
      </rPr>
      <t>综合医院</t>
    </r>
  </si>
  <si>
    <r>
      <t xml:space="preserve">      </t>
    </r>
    <r>
      <rPr>
        <sz val="11"/>
        <rFont val="宋体"/>
        <family val="0"/>
      </rPr>
      <t>中医（民族）医院</t>
    </r>
  </si>
  <si>
    <r>
      <t xml:space="preserve">      </t>
    </r>
    <r>
      <rPr>
        <sz val="11"/>
        <rFont val="宋体"/>
        <family val="0"/>
      </rPr>
      <t>传染病医院</t>
    </r>
  </si>
  <si>
    <r>
      <t xml:space="preserve">      </t>
    </r>
    <r>
      <rPr>
        <sz val="11"/>
        <rFont val="宋体"/>
        <family val="0"/>
      </rPr>
      <t>职业病防治医院</t>
    </r>
  </si>
  <si>
    <r>
      <t xml:space="preserve">      </t>
    </r>
    <r>
      <rPr>
        <sz val="11"/>
        <rFont val="宋体"/>
        <family val="0"/>
      </rPr>
      <t>精神病医院</t>
    </r>
  </si>
  <si>
    <r>
      <t xml:space="preserve">      </t>
    </r>
    <r>
      <rPr>
        <sz val="11"/>
        <rFont val="宋体"/>
        <family val="0"/>
      </rPr>
      <t>妇幼保健医院</t>
    </r>
  </si>
  <si>
    <r>
      <t xml:space="preserve">      </t>
    </r>
    <r>
      <rPr>
        <sz val="11"/>
        <rFont val="宋体"/>
        <family val="0"/>
      </rPr>
      <t>儿童医院</t>
    </r>
  </si>
  <si>
    <r>
      <t xml:space="preserve">      </t>
    </r>
    <r>
      <rPr>
        <sz val="11"/>
        <rFont val="宋体"/>
        <family val="0"/>
      </rPr>
      <t>其他专科医院</t>
    </r>
  </si>
  <si>
    <r>
      <t xml:space="preserve">      </t>
    </r>
    <r>
      <rPr>
        <sz val="11"/>
        <rFont val="宋体"/>
        <family val="0"/>
      </rPr>
      <t>福利医院</t>
    </r>
  </si>
  <si>
    <r>
      <t xml:space="preserve">      </t>
    </r>
    <r>
      <rPr>
        <sz val="11"/>
        <rFont val="宋体"/>
        <family val="0"/>
      </rPr>
      <t>行业医院</t>
    </r>
  </si>
  <si>
    <r>
      <t xml:space="preserve">      </t>
    </r>
    <r>
      <rPr>
        <sz val="11"/>
        <rFont val="宋体"/>
        <family val="0"/>
      </rPr>
      <t>处理医疗欠费</t>
    </r>
  </si>
  <si>
    <r>
      <t xml:space="preserve">      </t>
    </r>
    <r>
      <rPr>
        <sz val="11"/>
        <rFont val="宋体"/>
        <family val="0"/>
      </rPr>
      <t>康复医院</t>
    </r>
  </si>
  <si>
    <r>
      <t xml:space="preserve">      </t>
    </r>
    <r>
      <rPr>
        <sz val="11"/>
        <rFont val="宋体"/>
        <family val="0"/>
      </rPr>
      <t>其他公立医院支出</t>
    </r>
  </si>
  <si>
    <r>
      <t xml:space="preserve">    </t>
    </r>
    <r>
      <rPr>
        <sz val="11"/>
        <rFont val="宋体"/>
        <family val="0"/>
      </rPr>
      <t>基层医疗卫生机构</t>
    </r>
  </si>
  <si>
    <r>
      <t xml:space="preserve">      </t>
    </r>
    <r>
      <rPr>
        <sz val="11"/>
        <rFont val="宋体"/>
        <family val="0"/>
      </rPr>
      <t>城市社区卫生机构</t>
    </r>
  </si>
  <si>
    <r>
      <t xml:space="preserve">      </t>
    </r>
    <r>
      <rPr>
        <sz val="11"/>
        <rFont val="宋体"/>
        <family val="0"/>
      </rPr>
      <t>乡镇卫生院</t>
    </r>
  </si>
  <si>
    <r>
      <t xml:space="preserve">      </t>
    </r>
    <r>
      <rPr>
        <sz val="11"/>
        <rFont val="宋体"/>
        <family val="0"/>
      </rPr>
      <t>其他基层医疗卫生机构支出</t>
    </r>
  </si>
  <si>
    <r>
      <t xml:space="preserve">    </t>
    </r>
    <r>
      <rPr>
        <sz val="11"/>
        <rFont val="宋体"/>
        <family val="0"/>
      </rPr>
      <t>公共卫生</t>
    </r>
  </si>
  <si>
    <r>
      <t xml:space="preserve">      </t>
    </r>
    <r>
      <rPr>
        <sz val="11"/>
        <rFont val="宋体"/>
        <family val="0"/>
      </rPr>
      <t>疾病预防控制机构</t>
    </r>
  </si>
  <si>
    <r>
      <t xml:space="preserve">      </t>
    </r>
    <r>
      <rPr>
        <sz val="11"/>
        <rFont val="宋体"/>
        <family val="0"/>
      </rPr>
      <t>卫生监督机构</t>
    </r>
  </si>
  <si>
    <r>
      <t xml:space="preserve">      </t>
    </r>
    <r>
      <rPr>
        <sz val="11"/>
        <rFont val="宋体"/>
        <family val="0"/>
      </rPr>
      <t>妇幼保健机构</t>
    </r>
  </si>
  <si>
    <r>
      <t xml:space="preserve">      </t>
    </r>
    <r>
      <rPr>
        <sz val="11"/>
        <rFont val="宋体"/>
        <family val="0"/>
      </rPr>
      <t>精神卫生机构</t>
    </r>
  </si>
  <si>
    <r>
      <t xml:space="preserve">      </t>
    </r>
    <r>
      <rPr>
        <sz val="11"/>
        <rFont val="宋体"/>
        <family val="0"/>
      </rPr>
      <t>应急救治机构</t>
    </r>
  </si>
  <si>
    <r>
      <t xml:space="preserve">      </t>
    </r>
    <r>
      <rPr>
        <sz val="11"/>
        <rFont val="宋体"/>
        <family val="0"/>
      </rPr>
      <t>采供血机构</t>
    </r>
  </si>
  <si>
    <r>
      <t xml:space="preserve">      </t>
    </r>
    <r>
      <rPr>
        <sz val="11"/>
        <rFont val="宋体"/>
        <family val="0"/>
      </rPr>
      <t>其他专业公共卫生机构</t>
    </r>
  </si>
  <si>
    <r>
      <t xml:space="preserve">      </t>
    </r>
    <r>
      <rPr>
        <sz val="11"/>
        <rFont val="宋体"/>
        <family val="0"/>
      </rPr>
      <t>基本公共卫生服务</t>
    </r>
  </si>
  <si>
    <r>
      <t xml:space="preserve">      </t>
    </r>
    <r>
      <rPr>
        <sz val="11"/>
        <rFont val="宋体"/>
        <family val="0"/>
      </rPr>
      <t>重大公共卫生服务</t>
    </r>
  </si>
  <si>
    <r>
      <t xml:space="preserve">      </t>
    </r>
    <r>
      <rPr>
        <sz val="11"/>
        <rFont val="宋体"/>
        <family val="0"/>
      </rPr>
      <t>突发公共卫生事件应急处理</t>
    </r>
  </si>
  <si>
    <r>
      <t xml:space="preserve">      </t>
    </r>
    <r>
      <rPr>
        <sz val="11"/>
        <rFont val="宋体"/>
        <family val="0"/>
      </rPr>
      <t>其他公共卫生支出</t>
    </r>
  </si>
  <si>
    <r>
      <t xml:space="preserve">    </t>
    </r>
    <r>
      <rPr>
        <sz val="11"/>
        <rFont val="宋体"/>
        <family val="0"/>
      </rPr>
      <t>中医药</t>
    </r>
  </si>
  <si>
    <r>
      <t xml:space="preserve">      </t>
    </r>
    <r>
      <rPr>
        <sz val="11"/>
        <rFont val="宋体"/>
        <family val="0"/>
      </rPr>
      <t>中医（民族医）药专项</t>
    </r>
  </si>
  <si>
    <r>
      <t xml:space="preserve">      </t>
    </r>
    <r>
      <rPr>
        <sz val="11"/>
        <rFont val="宋体"/>
        <family val="0"/>
      </rPr>
      <t>其他中医药支出</t>
    </r>
  </si>
  <si>
    <r>
      <t xml:space="preserve">    </t>
    </r>
    <r>
      <rPr>
        <sz val="11"/>
        <rFont val="宋体"/>
        <family val="0"/>
      </rPr>
      <t>计划生育事务</t>
    </r>
  </si>
  <si>
    <r>
      <t xml:space="preserve">      </t>
    </r>
    <r>
      <rPr>
        <sz val="11"/>
        <rFont val="宋体"/>
        <family val="0"/>
      </rPr>
      <t>计划生育机构</t>
    </r>
  </si>
  <si>
    <r>
      <t xml:space="preserve">      </t>
    </r>
    <r>
      <rPr>
        <sz val="11"/>
        <rFont val="宋体"/>
        <family val="0"/>
      </rPr>
      <t>计划生育服务</t>
    </r>
  </si>
  <si>
    <r>
      <t xml:space="preserve">      </t>
    </r>
    <r>
      <rPr>
        <sz val="11"/>
        <rFont val="宋体"/>
        <family val="0"/>
      </rPr>
      <t>其他计划生育事务支出</t>
    </r>
  </si>
  <si>
    <r>
      <t xml:space="preserve">    </t>
    </r>
    <r>
      <rPr>
        <sz val="11"/>
        <rFont val="宋体"/>
        <family val="0"/>
      </rPr>
      <t>行政事业单位医疗</t>
    </r>
  </si>
  <si>
    <r>
      <t xml:space="preserve">      </t>
    </r>
    <r>
      <rPr>
        <sz val="11"/>
        <rFont val="宋体"/>
        <family val="0"/>
      </rPr>
      <t>行政单位医疗</t>
    </r>
  </si>
  <si>
    <r>
      <t xml:space="preserve">      </t>
    </r>
    <r>
      <rPr>
        <sz val="11"/>
        <rFont val="宋体"/>
        <family val="0"/>
      </rPr>
      <t>事业单位医疗</t>
    </r>
  </si>
  <si>
    <r>
      <t xml:space="preserve">      </t>
    </r>
    <r>
      <rPr>
        <sz val="11"/>
        <rFont val="宋体"/>
        <family val="0"/>
      </rPr>
      <t>公务员医疗补助</t>
    </r>
  </si>
  <si>
    <r>
      <t xml:space="preserve">      </t>
    </r>
    <r>
      <rPr>
        <sz val="11"/>
        <rFont val="宋体"/>
        <family val="0"/>
      </rPr>
      <t>其他行政事业单位医疗支出</t>
    </r>
  </si>
  <si>
    <r>
      <t xml:space="preserve">    </t>
    </r>
    <r>
      <rPr>
        <sz val="11"/>
        <rFont val="宋体"/>
        <family val="0"/>
      </rPr>
      <t>财政对基本医疗保险基金的补助</t>
    </r>
  </si>
  <si>
    <r>
      <t xml:space="preserve">      </t>
    </r>
    <r>
      <rPr>
        <sz val="11"/>
        <rFont val="宋体"/>
        <family val="0"/>
      </rPr>
      <t>财政对职工基本医疗保险基金的补助</t>
    </r>
  </si>
  <si>
    <r>
      <t xml:space="preserve">      </t>
    </r>
    <r>
      <rPr>
        <sz val="11"/>
        <rFont val="宋体"/>
        <family val="0"/>
      </rPr>
      <t>财政对城乡居民基本医疗保险基金的补助</t>
    </r>
  </si>
  <si>
    <r>
      <t xml:space="preserve">      </t>
    </r>
    <r>
      <rPr>
        <sz val="11"/>
        <rFont val="宋体"/>
        <family val="0"/>
      </rPr>
      <t>财政对其他基本医疗保险基金的补助</t>
    </r>
  </si>
  <si>
    <r>
      <t xml:space="preserve">    </t>
    </r>
    <r>
      <rPr>
        <sz val="11"/>
        <rFont val="宋体"/>
        <family val="0"/>
      </rPr>
      <t>医疗救助</t>
    </r>
  </si>
  <si>
    <r>
      <t xml:space="preserve">      </t>
    </r>
    <r>
      <rPr>
        <sz val="11"/>
        <rFont val="宋体"/>
        <family val="0"/>
      </rPr>
      <t>城乡医疗救助</t>
    </r>
  </si>
  <si>
    <r>
      <t xml:space="preserve">      </t>
    </r>
    <r>
      <rPr>
        <sz val="11"/>
        <rFont val="宋体"/>
        <family val="0"/>
      </rPr>
      <t>疾病应急救助</t>
    </r>
  </si>
  <si>
    <r>
      <t xml:space="preserve">      </t>
    </r>
    <r>
      <rPr>
        <sz val="11"/>
        <rFont val="宋体"/>
        <family val="0"/>
      </rPr>
      <t>其他医疗救助支出</t>
    </r>
  </si>
  <si>
    <r>
      <t xml:space="preserve">    </t>
    </r>
    <r>
      <rPr>
        <sz val="11"/>
        <rFont val="宋体"/>
        <family val="0"/>
      </rPr>
      <t>优抚对象医疗</t>
    </r>
  </si>
  <si>
    <r>
      <t xml:space="preserve">      </t>
    </r>
    <r>
      <rPr>
        <sz val="11"/>
        <rFont val="宋体"/>
        <family val="0"/>
      </rPr>
      <t>优抚对象医疗补助</t>
    </r>
  </si>
  <si>
    <r>
      <t xml:space="preserve">      </t>
    </r>
    <r>
      <rPr>
        <sz val="11"/>
        <rFont val="宋体"/>
        <family val="0"/>
      </rPr>
      <t>其他优抚对象医疗支出</t>
    </r>
  </si>
  <si>
    <r>
      <t xml:space="preserve">    </t>
    </r>
    <r>
      <rPr>
        <sz val="11"/>
        <rFont val="宋体"/>
        <family val="0"/>
      </rPr>
      <t>医疗保障管理事务</t>
    </r>
  </si>
  <si>
    <r>
      <t xml:space="preserve">      </t>
    </r>
    <r>
      <rPr>
        <sz val="11"/>
        <rFont val="宋体"/>
        <family val="0"/>
      </rPr>
      <t>医疗保障政策管理</t>
    </r>
  </si>
  <si>
    <r>
      <t xml:space="preserve">      </t>
    </r>
    <r>
      <rPr>
        <sz val="11"/>
        <rFont val="宋体"/>
        <family val="0"/>
      </rPr>
      <t>医疗保障经办事务</t>
    </r>
  </si>
  <si>
    <r>
      <t xml:space="preserve">      </t>
    </r>
    <r>
      <rPr>
        <sz val="11"/>
        <rFont val="宋体"/>
        <family val="0"/>
      </rPr>
      <t>其他医疗保障管理事务支出</t>
    </r>
  </si>
  <si>
    <r>
      <t xml:space="preserve">    </t>
    </r>
    <r>
      <rPr>
        <sz val="11"/>
        <rFont val="宋体"/>
        <family val="0"/>
      </rPr>
      <t>老龄卫生健康事务</t>
    </r>
  </si>
  <si>
    <r>
      <t xml:space="preserve">    </t>
    </r>
    <r>
      <rPr>
        <sz val="11"/>
        <rFont val="宋体"/>
        <family val="0"/>
      </rPr>
      <t>其他卫生健康支出</t>
    </r>
  </si>
  <si>
    <t>十、节能环保支出</t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</si>
  <si>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</si>
  <si>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  </t>
    </r>
    <r>
      <rPr>
        <sz val="11"/>
        <rFont val="宋体"/>
        <family val="0"/>
      </rPr>
      <t>生态环境保护宣传</t>
    </r>
  </si>
  <si>
    <r>
      <t xml:space="preserve">      </t>
    </r>
    <r>
      <rPr>
        <sz val="11"/>
        <rFont val="宋体"/>
        <family val="0"/>
      </rPr>
      <t>环境保护法规、规划及标准</t>
    </r>
  </si>
  <si>
    <r>
      <t xml:space="preserve">      </t>
    </r>
    <r>
      <rPr>
        <sz val="11"/>
        <rFont val="宋体"/>
        <family val="0"/>
      </rPr>
      <t>生态环境国际合作及履约</t>
    </r>
  </si>
  <si>
    <r>
      <t xml:space="preserve">      </t>
    </r>
    <r>
      <rPr>
        <sz val="11"/>
        <rFont val="宋体"/>
        <family val="0"/>
      </rPr>
      <t>生态环境保护行政许可</t>
    </r>
  </si>
  <si>
    <r>
      <t xml:space="preserve">      </t>
    </r>
    <r>
      <rPr>
        <sz val="11"/>
        <rFont val="宋体"/>
        <family val="0"/>
      </rPr>
      <t>应对气候变化管理事务</t>
    </r>
  </si>
  <si>
    <r>
      <t xml:space="preserve">      </t>
    </r>
    <r>
      <rPr>
        <sz val="11"/>
        <rFont val="宋体"/>
        <family val="0"/>
      </rPr>
      <t>其他环境保护管理事务支出</t>
    </r>
  </si>
  <si>
    <r>
      <t xml:space="preserve">    </t>
    </r>
    <r>
      <rPr>
        <sz val="11"/>
        <rFont val="宋体"/>
        <family val="0"/>
      </rPr>
      <t>环境监测与监察</t>
    </r>
  </si>
  <si>
    <r>
      <t xml:space="preserve">      </t>
    </r>
    <r>
      <rPr>
        <sz val="11"/>
        <rFont val="宋体"/>
        <family val="0"/>
      </rPr>
      <t>建设项目环评审查与监督</t>
    </r>
  </si>
  <si>
    <r>
      <t xml:space="preserve">      </t>
    </r>
    <r>
      <rPr>
        <sz val="11"/>
        <rFont val="宋体"/>
        <family val="0"/>
      </rPr>
      <t>核与辐射安全监督</t>
    </r>
  </si>
  <si>
    <r>
      <t xml:space="preserve">      </t>
    </r>
    <r>
      <rPr>
        <sz val="11"/>
        <rFont val="宋体"/>
        <family val="0"/>
      </rPr>
      <t>其他环境监测与监察支出</t>
    </r>
  </si>
  <si>
    <r>
      <t xml:space="preserve">    </t>
    </r>
    <r>
      <rPr>
        <sz val="11"/>
        <rFont val="宋体"/>
        <family val="0"/>
      </rPr>
      <t>污染防治</t>
    </r>
  </si>
  <si>
    <r>
      <t xml:space="preserve">      </t>
    </r>
    <r>
      <rPr>
        <sz val="11"/>
        <rFont val="宋体"/>
        <family val="0"/>
      </rPr>
      <t>大气</t>
    </r>
  </si>
  <si>
    <r>
      <t xml:space="preserve">      </t>
    </r>
    <r>
      <rPr>
        <sz val="11"/>
        <rFont val="宋体"/>
        <family val="0"/>
      </rPr>
      <t>水体</t>
    </r>
  </si>
  <si>
    <r>
      <t xml:space="preserve">      </t>
    </r>
    <r>
      <rPr>
        <sz val="11"/>
        <rFont val="宋体"/>
        <family val="0"/>
      </rPr>
      <t>噪声</t>
    </r>
  </si>
  <si>
    <r>
      <t xml:space="preserve">      </t>
    </r>
    <r>
      <rPr>
        <sz val="11"/>
        <rFont val="宋体"/>
        <family val="0"/>
      </rPr>
      <t>固体废弃物与化学品</t>
    </r>
  </si>
  <si>
    <r>
      <t xml:space="preserve">      </t>
    </r>
    <r>
      <rPr>
        <sz val="11"/>
        <rFont val="宋体"/>
        <family val="0"/>
      </rPr>
      <t>放射源和放射性废物监管</t>
    </r>
  </si>
  <si>
    <r>
      <t xml:space="preserve">      </t>
    </r>
    <r>
      <rPr>
        <sz val="11"/>
        <rFont val="宋体"/>
        <family val="0"/>
      </rPr>
      <t>辐射</t>
    </r>
  </si>
  <si>
    <r>
      <t xml:space="preserve">      </t>
    </r>
    <r>
      <rPr>
        <sz val="11"/>
        <rFont val="宋体"/>
        <family val="0"/>
      </rPr>
      <t>土壤</t>
    </r>
  </si>
  <si>
    <r>
      <t xml:space="preserve">      </t>
    </r>
    <r>
      <rPr>
        <sz val="11"/>
        <rFont val="宋体"/>
        <family val="0"/>
      </rPr>
      <t>其他污染防治支出</t>
    </r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</si>
  <si>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</si>
  <si>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  </t>
    </r>
    <r>
      <rPr>
        <sz val="11"/>
        <rFont val="宋体"/>
        <family val="0"/>
      </rPr>
      <t>生态保护</t>
    </r>
  </si>
  <si>
    <r>
      <t xml:space="preserve">      </t>
    </r>
    <r>
      <rPr>
        <sz val="11"/>
        <rFont val="宋体"/>
        <family val="0"/>
      </rPr>
      <t>农村环境保护</t>
    </r>
  </si>
  <si>
    <r>
      <t xml:space="preserve">      </t>
    </r>
    <r>
      <rPr>
        <sz val="11"/>
        <rFont val="宋体"/>
        <family val="0"/>
      </rPr>
      <t>生物及物种资源保护</t>
    </r>
  </si>
  <si>
    <r>
      <t xml:space="preserve">      </t>
    </r>
    <r>
      <rPr>
        <sz val="11"/>
        <rFont val="宋体"/>
        <family val="0"/>
      </rPr>
      <t>其他自然生态保护支出</t>
    </r>
  </si>
  <si>
    <r>
      <t xml:space="preserve">    </t>
    </r>
    <r>
      <rPr>
        <sz val="11"/>
        <rFont val="宋体"/>
        <family val="0"/>
      </rPr>
      <t>天然林保护</t>
    </r>
  </si>
  <si>
    <r>
      <t xml:space="preserve">      </t>
    </r>
    <r>
      <rPr>
        <sz val="11"/>
        <rFont val="宋体"/>
        <family val="0"/>
      </rPr>
      <t>森林管护</t>
    </r>
  </si>
  <si>
    <r>
      <t xml:space="preserve">      </t>
    </r>
    <r>
      <rPr>
        <sz val="11"/>
        <rFont val="宋体"/>
        <family val="0"/>
      </rPr>
      <t>社会保险补助</t>
    </r>
  </si>
  <si>
    <r>
      <t xml:space="preserve">      </t>
    </r>
    <r>
      <rPr>
        <sz val="11"/>
        <rFont val="宋体"/>
        <family val="0"/>
      </rPr>
      <t>政策性社会性支出补助</t>
    </r>
  </si>
  <si>
    <r>
      <t xml:space="preserve">      </t>
    </r>
    <r>
      <rPr>
        <sz val="11"/>
        <rFont val="宋体"/>
        <family val="0"/>
      </rPr>
      <t>天然林保护工程建设</t>
    </r>
  </si>
  <si>
    <r>
      <t xml:space="preserve">      </t>
    </r>
    <r>
      <rPr>
        <sz val="11"/>
        <rFont val="宋体"/>
        <family val="0"/>
      </rPr>
      <t>停伐补助</t>
    </r>
  </si>
  <si>
    <r>
      <t xml:space="preserve">      </t>
    </r>
    <r>
      <rPr>
        <sz val="11"/>
        <rFont val="宋体"/>
        <family val="0"/>
      </rPr>
      <t>其他天然林保护支出</t>
    </r>
  </si>
  <si>
    <r>
      <t xml:space="preserve">    </t>
    </r>
    <r>
      <rPr>
        <sz val="11"/>
        <rFont val="宋体"/>
        <family val="0"/>
      </rPr>
      <t>退耕还林还草</t>
    </r>
  </si>
  <si>
    <r>
      <t xml:space="preserve">      </t>
    </r>
    <r>
      <rPr>
        <sz val="11"/>
        <rFont val="宋体"/>
        <family val="0"/>
      </rPr>
      <t>退耕现金</t>
    </r>
  </si>
  <si>
    <r>
      <t xml:space="preserve">      </t>
    </r>
    <r>
      <rPr>
        <sz val="11"/>
        <rFont val="宋体"/>
        <family val="0"/>
      </rPr>
      <t>退耕还林粮食折现补贴</t>
    </r>
  </si>
  <si>
    <r>
      <t xml:space="preserve">      </t>
    </r>
    <r>
      <rPr>
        <sz val="11"/>
        <rFont val="宋体"/>
        <family val="0"/>
      </rPr>
      <t>退耕还林粮食费用补贴</t>
    </r>
  </si>
  <si>
    <r>
      <t xml:space="preserve">      </t>
    </r>
    <r>
      <rPr>
        <sz val="11"/>
        <rFont val="宋体"/>
        <family val="0"/>
      </rPr>
      <t>退耕还林工程建设</t>
    </r>
  </si>
  <si>
    <r>
      <t xml:space="preserve">      </t>
    </r>
    <r>
      <rPr>
        <sz val="11"/>
        <rFont val="宋体"/>
        <family val="0"/>
      </rPr>
      <t>其他退耕还林还草支出</t>
    </r>
  </si>
  <si>
    <r>
      <t xml:space="preserve">    </t>
    </r>
    <r>
      <rPr>
        <sz val="11"/>
        <rFont val="宋体"/>
        <family val="0"/>
      </rPr>
      <t>风沙荒漠治理</t>
    </r>
  </si>
  <si>
    <r>
      <t xml:space="preserve">      </t>
    </r>
    <r>
      <rPr>
        <sz val="11"/>
        <rFont val="宋体"/>
        <family val="0"/>
      </rPr>
      <t>京津风沙源治理工程建设</t>
    </r>
  </si>
  <si>
    <r>
      <t xml:space="preserve">      </t>
    </r>
    <r>
      <rPr>
        <sz val="11"/>
        <rFont val="宋体"/>
        <family val="0"/>
      </rPr>
      <t>其他风沙荒漠治理支出</t>
    </r>
  </si>
  <si>
    <r>
      <t xml:space="preserve">    </t>
    </r>
    <r>
      <rPr>
        <sz val="11"/>
        <rFont val="宋体"/>
        <family val="0"/>
      </rPr>
      <t>退牧还草</t>
    </r>
  </si>
  <si>
    <r>
      <t xml:space="preserve">      </t>
    </r>
    <r>
      <rPr>
        <sz val="11"/>
        <rFont val="宋体"/>
        <family val="0"/>
      </rPr>
      <t>退牧还草工程建设</t>
    </r>
  </si>
  <si>
    <r>
      <t xml:space="preserve">      </t>
    </r>
    <r>
      <rPr>
        <sz val="11"/>
        <rFont val="宋体"/>
        <family val="0"/>
      </rPr>
      <t>其他退牧还草支出</t>
    </r>
  </si>
  <si>
    <r>
      <t xml:space="preserve">    </t>
    </r>
    <r>
      <rPr>
        <sz val="11"/>
        <rFont val="宋体"/>
        <family val="0"/>
      </rPr>
      <t>已垦草原退耕还草</t>
    </r>
  </si>
  <si>
    <r>
      <t xml:space="preserve">    </t>
    </r>
    <r>
      <rPr>
        <sz val="11"/>
        <rFont val="宋体"/>
        <family val="0"/>
      </rPr>
      <t>能源节约利用</t>
    </r>
  </si>
  <si>
    <r>
      <t xml:space="preserve">    </t>
    </r>
    <r>
      <rPr>
        <sz val="11"/>
        <rFont val="宋体"/>
        <family val="0"/>
      </rPr>
      <t>污染减排</t>
    </r>
  </si>
  <si>
    <r>
      <t xml:space="preserve">      </t>
    </r>
    <r>
      <rPr>
        <sz val="11"/>
        <rFont val="宋体"/>
        <family val="0"/>
      </rPr>
      <t>生态环境监测与信息</t>
    </r>
  </si>
  <si>
    <r>
      <t xml:space="preserve">      </t>
    </r>
    <r>
      <rPr>
        <sz val="11"/>
        <rFont val="宋体"/>
        <family val="0"/>
      </rPr>
      <t>生态环境执法监察</t>
    </r>
  </si>
  <si>
    <r>
      <t xml:space="preserve">      </t>
    </r>
    <r>
      <rPr>
        <sz val="11"/>
        <rFont val="宋体"/>
        <family val="0"/>
      </rPr>
      <t>减排专项支出</t>
    </r>
  </si>
  <si>
    <r>
      <t xml:space="preserve">      </t>
    </r>
    <r>
      <rPr>
        <sz val="11"/>
        <rFont val="宋体"/>
        <family val="0"/>
      </rPr>
      <t>清洁生产专项支出</t>
    </r>
  </si>
  <si>
    <r>
      <t xml:space="preserve">      </t>
    </r>
    <r>
      <rPr>
        <sz val="11"/>
        <rFont val="宋体"/>
        <family val="0"/>
      </rPr>
      <t>其他污染减排支出</t>
    </r>
  </si>
  <si>
    <r>
      <t xml:space="preserve">    </t>
    </r>
    <r>
      <rPr>
        <sz val="11"/>
        <rFont val="宋体"/>
        <family val="0"/>
      </rPr>
      <t>可再生能源</t>
    </r>
  </si>
  <si>
    <r>
      <t xml:space="preserve">    </t>
    </r>
    <r>
      <rPr>
        <sz val="11"/>
        <rFont val="宋体"/>
        <family val="0"/>
      </rPr>
      <t>循环经济</t>
    </r>
  </si>
  <si>
    <r>
      <t xml:space="preserve">    </t>
    </r>
    <r>
      <rPr>
        <sz val="11"/>
        <rFont val="宋体"/>
        <family val="0"/>
      </rPr>
      <t>能源管理事务</t>
    </r>
  </si>
  <si>
    <r>
      <t xml:space="preserve">      </t>
    </r>
    <r>
      <rPr>
        <sz val="11"/>
        <rFont val="宋体"/>
        <family val="0"/>
      </rPr>
      <t>能源预测预警</t>
    </r>
  </si>
  <si>
    <r>
      <t xml:space="preserve">      </t>
    </r>
    <r>
      <rPr>
        <sz val="11"/>
        <rFont val="宋体"/>
        <family val="0"/>
      </rPr>
      <t>能源战略规划与实施</t>
    </r>
  </si>
  <si>
    <r>
      <t xml:space="preserve">      </t>
    </r>
    <r>
      <rPr>
        <sz val="11"/>
        <rFont val="宋体"/>
        <family val="0"/>
      </rPr>
      <t>能源科技装备</t>
    </r>
  </si>
  <si>
    <r>
      <t xml:space="preserve">      </t>
    </r>
    <r>
      <rPr>
        <sz val="11"/>
        <rFont val="宋体"/>
        <family val="0"/>
      </rPr>
      <t>能源行业管理</t>
    </r>
  </si>
  <si>
    <r>
      <t xml:space="preserve">      </t>
    </r>
    <r>
      <rPr>
        <sz val="11"/>
        <rFont val="宋体"/>
        <family val="0"/>
      </rPr>
      <t>能源管理</t>
    </r>
  </si>
  <si>
    <r>
      <t xml:space="preserve">      </t>
    </r>
    <r>
      <rPr>
        <sz val="11"/>
        <rFont val="宋体"/>
        <family val="0"/>
      </rPr>
      <t>石油储备发展管理</t>
    </r>
  </si>
  <si>
    <r>
      <t xml:space="preserve">      </t>
    </r>
    <r>
      <rPr>
        <sz val="11"/>
        <rFont val="宋体"/>
        <family val="0"/>
      </rPr>
      <t>能源调查</t>
    </r>
  </si>
  <si>
    <r>
      <t xml:space="preserve">      </t>
    </r>
    <r>
      <rPr>
        <sz val="11"/>
        <rFont val="宋体"/>
        <family val="0"/>
      </rPr>
      <t>农村电网建设</t>
    </r>
  </si>
  <si>
    <r>
      <t xml:space="preserve">      </t>
    </r>
    <r>
      <rPr>
        <sz val="11"/>
        <rFont val="宋体"/>
        <family val="0"/>
      </rPr>
      <t>其他能源管理事务支出</t>
    </r>
  </si>
  <si>
    <r>
      <t xml:space="preserve">    </t>
    </r>
    <r>
      <rPr>
        <sz val="11"/>
        <rFont val="宋体"/>
        <family val="0"/>
      </rPr>
      <t>其他节能环保支出</t>
    </r>
  </si>
  <si>
    <t>十一、城乡社区支出</t>
  </si>
  <si>
    <r>
      <t xml:space="preserve">    </t>
    </r>
    <r>
      <rPr>
        <sz val="11"/>
        <rFont val="宋体"/>
        <family val="0"/>
      </rPr>
      <t>城乡社区管理事务</t>
    </r>
  </si>
  <si>
    <r>
      <t xml:space="preserve">      </t>
    </r>
    <r>
      <rPr>
        <sz val="11"/>
        <rFont val="宋体"/>
        <family val="0"/>
      </rPr>
      <t>城管执法</t>
    </r>
  </si>
  <si>
    <r>
      <t xml:space="preserve">      </t>
    </r>
    <r>
      <rPr>
        <sz val="11"/>
        <rFont val="宋体"/>
        <family val="0"/>
      </rPr>
      <t>工程建设标准规范编制与监管</t>
    </r>
  </si>
  <si>
    <r>
      <t xml:space="preserve">      </t>
    </r>
    <r>
      <rPr>
        <sz val="11"/>
        <rFont val="宋体"/>
        <family val="0"/>
      </rPr>
      <t>工程建设管理</t>
    </r>
  </si>
  <si>
    <r>
      <t xml:space="preserve">      </t>
    </r>
    <r>
      <rPr>
        <sz val="11"/>
        <rFont val="宋体"/>
        <family val="0"/>
      </rPr>
      <t>市政公用行业市场监管</t>
    </r>
  </si>
  <si>
    <r>
      <t xml:space="preserve">      </t>
    </r>
    <r>
      <rPr>
        <sz val="11"/>
        <rFont val="宋体"/>
        <family val="0"/>
      </rPr>
      <t>住宅建设与房地产市场监管</t>
    </r>
  </si>
  <si>
    <r>
      <t xml:space="preserve">      </t>
    </r>
    <r>
      <rPr>
        <sz val="11"/>
        <rFont val="宋体"/>
        <family val="0"/>
      </rPr>
      <t>执业资格注册、资质审查</t>
    </r>
  </si>
  <si>
    <r>
      <t xml:space="preserve">      </t>
    </r>
    <r>
      <rPr>
        <sz val="11"/>
        <rFont val="宋体"/>
        <family val="0"/>
      </rPr>
      <t>其他城乡社区管理事务支出</t>
    </r>
  </si>
  <si>
    <r>
      <t xml:space="preserve">    </t>
    </r>
    <r>
      <rPr>
        <sz val="11"/>
        <rFont val="宋体"/>
        <family val="0"/>
      </rPr>
      <t>城乡社区规划与管理</t>
    </r>
  </si>
  <si>
    <r>
      <t xml:space="preserve">    </t>
    </r>
    <r>
      <rPr>
        <sz val="11"/>
        <rFont val="宋体"/>
        <family val="0"/>
      </rPr>
      <t>城乡社区公共设施</t>
    </r>
  </si>
  <si>
    <r>
      <t xml:space="preserve">      </t>
    </r>
    <r>
      <rPr>
        <sz val="11"/>
        <rFont val="宋体"/>
        <family val="0"/>
      </rPr>
      <t>小城镇基础设施建设</t>
    </r>
  </si>
  <si>
    <r>
      <t xml:space="preserve">      </t>
    </r>
    <r>
      <rPr>
        <sz val="11"/>
        <rFont val="宋体"/>
        <family val="0"/>
      </rPr>
      <t>其他城乡社区公共设施支出</t>
    </r>
  </si>
  <si>
    <r>
      <t xml:space="preserve">    </t>
    </r>
    <r>
      <rPr>
        <sz val="11"/>
        <rFont val="宋体"/>
        <family val="0"/>
      </rPr>
      <t>城乡社区环境卫生</t>
    </r>
  </si>
  <si>
    <r>
      <t xml:space="preserve">    </t>
    </r>
    <r>
      <rPr>
        <sz val="11"/>
        <rFont val="宋体"/>
        <family val="0"/>
      </rPr>
      <t>建设市场管理与监督</t>
    </r>
  </si>
  <si>
    <r>
      <t xml:space="preserve">    </t>
    </r>
    <r>
      <rPr>
        <sz val="11"/>
        <rFont val="宋体"/>
        <family val="0"/>
      </rPr>
      <t>其他城乡社区支出</t>
    </r>
  </si>
  <si>
    <t>十二、农林水支出</t>
  </si>
  <si>
    <r>
      <t xml:space="preserve">    </t>
    </r>
    <r>
      <rPr>
        <sz val="11"/>
        <rFont val="宋体"/>
        <family val="0"/>
      </rPr>
      <t>农业农村</t>
    </r>
  </si>
  <si>
    <r>
      <t xml:space="preserve">      </t>
    </r>
    <r>
      <rPr>
        <sz val="11"/>
        <rFont val="宋体"/>
        <family val="0"/>
      </rPr>
      <t>农垦运行</t>
    </r>
  </si>
  <si>
    <r>
      <t xml:space="preserve">      </t>
    </r>
    <r>
      <rPr>
        <sz val="11"/>
        <rFont val="宋体"/>
        <family val="0"/>
      </rPr>
      <t>科技转化与推广服务</t>
    </r>
  </si>
  <si>
    <r>
      <t xml:space="preserve">      </t>
    </r>
    <r>
      <rPr>
        <sz val="11"/>
        <rFont val="宋体"/>
        <family val="0"/>
      </rPr>
      <t>病虫害控制</t>
    </r>
  </si>
  <si>
    <r>
      <t xml:space="preserve">      </t>
    </r>
    <r>
      <rPr>
        <sz val="11"/>
        <rFont val="宋体"/>
        <family val="0"/>
      </rPr>
      <t>农产品质量安全</t>
    </r>
  </si>
  <si>
    <r>
      <t xml:space="preserve">      </t>
    </r>
    <r>
      <rPr>
        <sz val="11"/>
        <rFont val="宋体"/>
        <family val="0"/>
      </rPr>
      <t>执法监管</t>
    </r>
  </si>
  <si>
    <r>
      <t xml:space="preserve">      </t>
    </r>
    <r>
      <rPr>
        <sz val="11"/>
        <rFont val="宋体"/>
        <family val="0"/>
      </rPr>
      <t>统计监测与信息服务</t>
    </r>
  </si>
  <si>
    <r>
      <t xml:space="preserve">      </t>
    </r>
    <r>
      <rPr>
        <sz val="11"/>
        <rFont val="宋体"/>
        <family val="0"/>
      </rPr>
      <t>行业业务管理</t>
    </r>
  </si>
  <si>
    <r>
      <t xml:space="preserve">      </t>
    </r>
    <r>
      <rPr>
        <sz val="11"/>
        <rFont val="宋体"/>
        <family val="0"/>
      </rPr>
      <t>对外交流与合作</t>
    </r>
  </si>
  <si>
    <r>
      <t xml:space="preserve">      </t>
    </r>
    <r>
      <rPr>
        <sz val="11"/>
        <rFont val="宋体"/>
        <family val="0"/>
      </rPr>
      <t>防灾救灾</t>
    </r>
  </si>
  <si>
    <r>
      <t xml:space="preserve">      </t>
    </r>
    <r>
      <rPr>
        <sz val="11"/>
        <rFont val="宋体"/>
        <family val="0"/>
      </rPr>
      <t>稳定农民收入补贴</t>
    </r>
  </si>
  <si>
    <r>
      <t xml:space="preserve">      </t>
    </r>
    <r>
      <rPr>
        <sz val="11"/>
        <rFont val="宋体"/>
        <family val="0"/>
      </rPr>
      <t>农业结构调整补贴</t>
    </r>
  </si>
  <si>
    <r>
      <t xml:space="preserve">      </t>
    </r>
    <r>
      <rPr>
        <sz val="11"/>
        <rFont val="宋体"/>
        <family val="0"/>
      </rPr>
      <t>农业生产发展</t>
    </r>
  </si>
  <si>
    <r>
      <t xml:space="preserve">      </t>
    </r>
    <r>
      <rPr>
        <sz val="11"/>
        <rFont val="宋体"/>
        <family val="0"/>
      </rPr>
      <t>农村合作经济</t>
    </r>
  </si>
  <si>
    <r>
      <t xml:space="preserve">      </t>
    </r>
    <r>
      <rPr>
        <sz val="11"/>
        <rFont val="宋体"/>
        <family val="0"/>
      </rPr>
      <t>农产品加工与促销</t>
    </r>
  </si>
  <si>
    <r>
      <t xml:space="preserve">      </t>
    </r>
    <r>
      <rPr>
        <sz val="11"/>
        <rFont val="宋体"/>
        <family val="0"/>
      </rPr>
      <t>农村社会事业</t>
    </r>
  </si>
  <si>
    <r>
      <t xml:space="preserve">      </t>
    </r>
    <r>
      <rPr>
        <sz val="11"/>
        <rFont val="宋体"/>
        <family val="0"/>
      </rPr>
      <t>农业资源保护修复与利用</t>
    </r>
  </si>
  <si>
    <r>
      <t xml:space="preserve">      </t>
    </r>
    <r>
      <rPr>
        <sz val="11"/>
        <rFont val="宋体"/>
        <family val="0"/>
      </rPr>
      <t>农村道路建设</t>
    </r>
  </si>
  <si>
    <r>
      <t xml:space="preserve">      </t>
    </r>
    <r>
      <rPr>
        <sz val="11"/>
        <rFont val="宋体"/>
        <family val="0"/>
      </rPr>
      <t>成品油价格改革对渔业的补贴</t>
    </r>
  </si>
  <si>
    <r>
      <t xml:space="preserve">      </t>
    </r>
    <r>
      <rPr>
        <sz val="11"/>
        <rFont val="宋体"/>
        <family val="0"/>
      </rPr>
      <t>对高校毕业生到基层任职补助</t>
    </r>
  </si>
  <si>
    <r>
      <t xml:space="preserve">      </t>
    </r>
    <r>
      <rPr>
        <sz val="11"/>
        <rFont val="宋体"/>
        <family val="0"/>
      </rPr>
      <t>农田建设</t>
    </r>
  </si>
  <si>
    <r>
      <t xml:space="preserve">      </t>
    </r>
    <r>
      <rPr>
        <sz val="11"/>
        <rFont val="宋体"/>
        <family val="0"/>
      </rPr>
      <t>其他农业农村支出</t>
    </r>
  </si>
  <si>
    <r>
      <t xml:space="preserve">    </t>
    </r>
    <r>
      <rPr>
        <sz val="11"/>
        <rFont val="宋体"/>
        <family val="0"/>
      </rPr>
      <t>林业和草原</t>
    </r>
  </si>
  <si>
    <r>
      <t xml:space="preserve">      </t>
    </r>
    <r>
      <rPr>
        <sz val="11"/>
        <rFont val="宋体"/>
        <family val="0"/>
      </rPr>
      <t>事业机构</t>
    </r>
  </si>
  <si>
    <r>
      <t xml:space="preserve">      </t>
    </r>
    <r>
      <rPr>
        <sz val="11"/>
        <rFont val="宋体"/>
        <family val="0"/>
      </rPr>
      <t>森林资源培育</t>
    </r>
  </si>
  <si>
    <r>
      <t xml:space="preserve">      </t>
    </r>
    <r>
      <rPr>
        <sz val="11"/>
        <rFont val="宋体"/>
        <family val="0"/>
      </rPr>
      <t>技术推广与转化</t>
    </r>
  </si>
  <si>
    <r>
      <t xml:space="preserve">      </t>
    </r>
    <r>
      <rPr>
        <sz val="11"/>
        <rFont val="宋体"/>
        <family val="0"/>
      </rPr>
      <t>森林资源管理</t>
    </r>
  </si>
  <si>
    <r>
      <t xml:space="preserve">      </t>
    </r>
    <r>
      <rPr>
        <sz val="11"/>
        <rFont val="宋体"/>
        <family val="0"/>
      </rPr>
      <t>森林生态效益补偿</t>
    </r>
  </si>
  <si>
    <r>
      <t xml:space="preserve">      </t>
    </r>
    <r>
      <rPr>
        <sz val="11"/>
        <rFont val="宋体"/>
        <family val="0"/>
      </rPr>
      <t>自然保护区等管理</t>
    </r>
  </si>
  <si>
    <r>
      <t xml:space="preserve">      </t>
    </r>
    <r>
      <rPr>
        <sz val="11"/>
        <rFont val="宋体"/>
        <family val="0"/>
      </rPr>
      <t>动植物保护</t>
    </r>
  </si>
  <si>
    <r>
      <t xml:space="preserve">      </t>
    </r>
    <r>
      <rPr>
        <sz val="11"/>
        <rFont val="宋体"/>
        <family val="0"/>
      </rPr>
      <t>湿地保护</t>
    </r>
  </si>
  <si>
    <r>
      <t xml:space="preserve">      </t>
    </r>
    <r>
      <rPr>
        <sz val="11"/>
        <rFont val="宋体"/>
        <family val="0"/>
      </rPr>
      <t>执法与监督</t>
    </r>
  </si>
  <si>
    <r>
      <t xml:space="preserve">      </t>
    </r>
    <r>
      <rPr>
        <sz val="11"/>
        <rFont val="宋体"/>
        <family val="0"/>
      </rPr>
      <t>防沙治沙</t>
    </r>
  </si>
  <si>
    <r>
      <t xml:space="preserve">      </t>
    </r>
    <r>
      <rPr>
        <sz val="11"/>
        <rFont val="宋体"/>
        <family val="0"/>
      </rPr>
      <t>对外合作与交流</t>
    </r>
  </si>
  <si>
    <r>
      <t xml:space="preserve">      </t>
    </r>
    <r>
      <rPr>
        <sz val="11"/>
        <rFont val="宋体"/>
        <family val="0"/>
      </rPr>
      <t>产业化管理</t>
    </r>
  </si>
  <si>
    <r>
      <t xml:space="preserve">      </t>
    </r>
    <r>
      <rPr>
        <sz val="11"/>
        <rFont val="宋体"/>
        <family val="0"/>
      </rPr>
      <t>信息管理</t>
    </r>
  </si>
  <si>
    <r>
      <t xml:space="preserve">      </t>
    </r>
    <r>
      <rPr>
        <sz val="11"/>
        <rFont val="宋体"/>
        <family val="0"/>
      </rPr>
      <t>林区公共支出</t>
    </r>
  </si>
  <si>
    <r>
      <t xml:space="preserve">      </t>
    </r>
    <r>
      <rPr>
        <sz val="11"/>
        <rFont val="宋体"/>
        <family val="0"/>
      </rPr>
      <t>贷款贴息</t>
    </r>
  </si>
  <si>
    <r>
      <t xml:space="preserve">      </t>
    </r>
    <r>
      <rPr>
        <sz val="11"/>
        <rFont val="宋体"/>
        <family val="0"/>
      </rPr>
      <t>成品油价格改革对林业的补贴</t>
    </r>
  </si>
  <si>
    <r>
      <t xml:space="preserve">      </t>
    </r>
    <r>
      <rPr>
        <sz val="11"/>
        <rFont val="宋体"/>
        <family val="0"/>
      </rPr>
      <t>林业草原防灾减灾</t>
    </r>
  </si>
  <si>
    <r>
      <t xml:space="preserve">      </t>
    </r>
    <r>
      <rPr>
        <sz val="11"/>
        <rFont val="宋体"/>
        <family val="0"/>
      </rPr>
      <t>国家公园</t>
    </r>
  </si>
  <si>
    <r>
      <t xml:space="preserve">      </t>
    </r>
    <r>
      <rPr>
        <sz val="11"/>
        <rFont val="宋体"/>
        <family val="0"/>
      </rPr>
      <t>草原管理</t>
    </r>
  </si>
  <si>
    <r>
      <t xml:space="preserve">      </t>
    </r>
    <r>
      <rPr>
        <sz val="11"/>
        <rFont val="宋体"/>
        <family val="0"/>
      </rPr>
      <t>其他林业和草原支出</t>
    </r>
  </si>
  <si>
    <r>
      <t xml:space="preserve">    </t>
    </r>
    <r>
      <rPr>
        <sz val="11"/>
        <rFont val="宋体"/>
        <family val="0"/>
      </rPr>
      <t>水利</t>
    </r>
  </si>
  <si>
    <r>
      <t xml:space="preserve">      </t>
    </r>
    <r>
      <rPr>
        <sz val="11"/>
        <rFont val="宋体"/>
        <family val="0"/>
      </rPr>
      <t>水利行业业务管理</t>
    </r>
  </si>
  <si>
    <r>
      <t xml:space="preserve">      </t>
    </r>
    <r>
      <rPr>
        <sz val="11"/>
        <rFont val="宋体"/>
        <family val="0"/>
      </rPr>
      <t>水利工程建设</t>
    </r>
  </si>
  <si>
    <r>
      <t xml:space="preserve">      </t>
    </r>
    <r>
      <rPr>
        <sz val="11"/>
        <rFont val="宋体"/>
        <family val="0"/>
      </rPr>
      <t>水利工程运行与维护</t>
    </r>
  </si>
  <si>
    <r>
      <t xml:space="preserve">      </t>
    </r>
    <r>
      <rPr>
        <sz val="11"/>
        <rFont val="宋体"/>
        <family val="0"/>
      </rPr>
      <t>长江黄河等流域管理</t>
    </r>
  </si>
  <si>
    <r>
      <t xml:space="preserve">      </t>
    </r>
    <r>
      <rPr>
        <sz val="11"/>
        <rFont val="宋体"/>
        <family val="0"/>
      </rPr>
      <t>水利前期工作</t>
    </r>
  </si>
  <si>
    <r>
      <t xml:space="preserve">      </t>
    </r>
    <r>
      <rPr>
        <sz val="11"/>
        <rFont val="宋体"/>
        <family val="0"/>
      </rPr>
      <t>水利执法监督</t>
    </r>
  </si>
  <si>
    <r>
      <t xml:space="preserve">      </t>
    </r>
    <r>
      <rPr>
        <sz val="11"/>
        <rFont val="宋体"/>
        <family val="0"/>
      </rPr>
      <t>水土保持</t>
    </r>
  </si>
  <si>
    <r>
      <t xml:space="preserve">      </t>
    </r>
    <r>
      <rPr>
        <sz val="11"/>
        <rFont val="宋体"/>
        <family val="0"/>
      </rPr>
      <t>水资源节约管理与保护</t>
    </r>
  </si>
  <si>
    <r>
      <t xml:space="preserve">      </t>
    </r>
    <r>
      <rPr>
        <sz val="11"/>
        <rFont val="宋体"/>
        <family val="0"/>
      </rPr>
      <t>水质监测</t>
    </r>
  </si>
  <si>
    <r>
      <t xml:space="preserve">      </t>
    </r>
    <r>
      <rPr>
        <sz val="11"/>
        <rFont val="宋体"/>
        <family val="0"/>
      </rPr>
      <t>水文测报</t>
    </r>
  </si>
  <si>
    <r>
      <t xml:space="preserve">      </t>
    </r>
    <r>
      <rPr>
        <sz val="11"/>
        <rFont val="宋体"/>
        <family val="0"/>
      </rPr>
      <t>防汛</t>
    </r>
  </si>
  <si>
    <r>
      <t xml:space="preserve">      </t>
    </r>
    <r>
      <rPr>
        <sz val="11"/>
        <rFont val="宋体"/>
        <family val="0"/>
      </rPr>
      <t>抗旱</t>
    </r>
  </si>
  <si>
    <r>
      <t xml:space="preserve">      </t>
    </r>
    <r>
      <rPr>
        <sz val="11"/>
        <rFont val="宋体"/>
        <family val="0"/>
      </rPr>
      <t>农村水利</t>
    </r>
  </si>
  <si>
    <r>
      <t xml:space="preserve">      </t>
    </r>
    <r>
      <rPr>
        <sz val="11"/>
        <rFont val="宋体"/>
        <family val="0"/>
      </rPr>
      <t>水利技术推广</t>
    </r>
  </si>
  <si>
    <r>
      <t xml:space="preserve">      </t>
    </r>
    <r>
      <rPr>
        <sz val="11"/>
        <rFont val="宋体"/>
        <family val="0"/>
      </rPr>
      <t>国际河流治理与管理</t>
    </r>
  </si>
  <si>
    <r>
      <t xml:space="preserve">      </t>
    </r>
    <r>
      <rPr>
        <sz val="11"/>
        <rFont val="宋体"/>
        <family val="0"/>
      </rPr>
      <t>江河湖库水系综合整治</t>
    </r>
  </si>
  <si>
    <r>
      <t xml:space="preserve">      </t>
    </r>
    <r>
      <rPr>
        <sz val="11"/>
        <rFont val="宋体"/>
        <family val="0"/>
      </rPr>
      <t>大中型水库移民后期扶持专项支出</t>
    </r>
  </si>
  <si>
    <r>
      <t xml:space="preserve">      </t>
    </r>
    <r>
      <rPr>
        <sz val="11"/>
        <rFont val="宋体"/>
        <family val="0"/>
      </rPr>
      <t>水利安全监督</t>
    </r>
  </si>
  <si>
    <r>
      <t xml:space="preserve">      </t>
    </r>
    <r>
      <rPr>
        <sz val="11"/>
        <rFont val="宋体"/>
        <family val="0"/>
      </rPr>
      <t>水利建设征地及移民支出</t>
    </r>
  </si>
  <si>
    <r>
      <t xml:space="preserve">      </t>
    </r>
    <r>
      <rPr>
        <sz val="11"/>
        <rFont val="宋体"/>
        <family val="0"/>
      </rPr>
      <t>农村人畜饮水</t>
    </r>
  </si>
  <si>
    <r>
      <t xml:space="preserve">      </t>
    </r>
    <r>
      <rPr>
        <sz val="11"/>
        <rFont val="宋体"/>
        <family val="0"/>
      </rPr>
      <t>南水北调工程建设</t>
    </r>
  </si>
  <si>
    <r>
      <t xml:space="preserve">      </t>
    </r>
    <r>
      <rPr>
        <sz val="11"/>
        <rFont val="宋体"/>
        <family val="0"/>
      </rPr>
      <t>南水北调工程管理</t>
    </r>
  </si>
  <si>
    <r>
      <t xml:space="preserve">      </t>
    </r>
    <r>
      <rPr>
        <sz val="11"/>
        <rFont val="宋体"/>
        <family val="0"/>
      </rPr>
      <t>其他水利支出</t>
    </r>
  </si>
  <si>
    <r>
      <t xml:space="preserve">    </t>
    </r>
    <r>
      <rPr>
        <sz val="11"/>
        <rFont val="宋体"/>
        <family val="0"/>
      </rPr>
      <t>扶贫</t>
    </r>
  </si>
  <si>
    <r>
      <t xml:space="preserve">      </t>
    </r>
    <r>
      <rPr>
        <sz val="11"/>
        <rFont val="宋体"/>
        <family val="0"/>
      </rPr>
      <t>农村基础设施建设</t>
    </r>
  </si>
  <si>
    <r>
      <t xml:space="preserve">      </t>
    </r>
    <r>
      <rPr>
        <sz val="11"/>
        <rFont val="宋体"/>
        <family val="0"/>
      </rPr>
      <t>生产发展</t>
    </r>
  </si>
  <si>
    <r>
      <t xml:space="preserve">      </t>
    </r>
    <r>
      <rPr>
        <sz val="11"/>
        <rFont val="宋体"/>
        <family val="0"/>
      </rPr>
      <t>社会发展</t>
    </r>
  </si>
  <si>
    <r>
      <t xml:space="preserve">      </t>
    </r>
    <r>
      <rPr>
        <sz val="11"/>
        <rFont val="宋体"/>
        <family val="0"/>
      </rPr>
      <t>扶贫贷款奖补和贴息</t>
    </r>
  </si>
  <si>
    <r>
      <t xml:space="preserve">       “</t>
    </r>
    <r>
      <rPr>
        <sz val="11"/>
        <rFont val="宋体"/>
        <family val="0"/>
      </rPr>
      <t>三西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农业建设专项补助</t>
    </r>
  </si>
  <si>
    <r>
      <t xml:space="preserve">      </t>
    </r>
    <r>
      <rPr>
        <sz val="11"/>
        <rFont val="宋体"/>
        <family val="0"/>
      </rPr>
      <t>扶贫事业机构</t>
    </r>
  </si>
  <si>
    <r>
      <t xml:space="preserve">      </t>
    </r>
    <r>
      <rPr>
        <sz val="11"/>
        <rFont val="宋体"/>
        <family val="0"/>
      </rPr>
      <t>其他扶贫支出</t>
    </r>
  </si>
  <si>
    <r>
      <t xml:space="preserve">    </t>
    </r>
    <r>
      <rPr>
        <sz val="11"/>
        <rFont val="宋体"/>
        <family val="0"/>
      </rPr>
      <t>农村综合改革</t>
    </r>
  </si>
  <si>
    <r>
      <t xml:space="preserve">      </t>
    </r>
    <r>
      <rPr>
        <sz val="11"/>
        <rFont val="宋体"/>
        <family val="0"/>
      </rPr>
      <t>对村级公益事业建设的补助</t>
    </r>
  </si>
  <si>
    <r>
      <t xml:space="preserve">      </t>
    </r>
    <r>
      <rPr>
        <sz val="11"/>
        <rFont val="宋体"/>
        <family val="0"/>
      </rPr>
      <t>国有农场办社会职能改革补助</t>
    </r>
  </si>
  <si>
    <r>
      <t xml:space="preserve">      </t>
    </r>
    <r>
      <rPr>
        <sz val="11"/>
        <rFont val="宋体"/>
        <family val="0"/>
      </rPr>
      <t>对村民委员会和村党支部的补助</t>
    </r>
  </si>
  <si>
    <r>
      <t xml:space="preserve">      </t>
    </r>
    <r>
      <rPr>
        <sz val="11"/>
        <rFont val="宋体"/>
        <family val="0"/>
      </rPr>
      <t>对村集体经济组织的补助</t>
    </r>
  </si>
  <si>
    <r>
      <t xml:space="preserve">      </t>
    </r>
    <r>
      <rPr>
        <sz val="11"/>
        <rFont val="宋体"/>
        <family val="0"/>
      </rPr>
      <t>农村综合改革示范试点补助</t>
    </r>
  </si>
  <si>
    <r>
      <t xml:space="preserve">      </t>
    </r>
    <r>
      <rPr>
        <sz val="11"/>
        <rFont val="宋体"/>
        <family val="0"/>
      </rPr>
      <t>其他农村综合改革支出</t>
    </r>
  </si>
  <si>
    <r>
      <t xml:space="preserve">    </t>
    </r>
    <r>
      <rPr>
        <sz val="11"/>
        <rFont val="宋体"/>
        <family val="0"/>
      </rPr>
      <t>普惠金融发展支出</t>
    </r>
  </si>
  <si>
    <r>
      <t xml:space="preserve">      </t>
    </r>
    <r>
      <rPr>
        <sz val="11"/>
        <rFont val="宋体"/>
        <family val="0"/>
      </rPr>
      <t>支持农村金融机构</t>
    </r>
  </si>
  <si>
    <r>
      <t xml:space="preserve">      </t>
    </r>
    <r>
      <rPr>
        <sz val="11"/>
        <rFont val="宋体"/>
        <family val="0"/>
      </rPr>
      <t>涉农贷款增量奖励</t>
    </r>
  </si>
  <si>
    <r>
      <t xml:space="preserve">      </t>
    </r>
    <r>
      <rPr>
        <sz val="11"/>
        <rFont val="宋体"/>
        <family val="0"/>
      </rPr>
      <t>农业保险保费补贴</t>
    </r>
  </si>
  <si>
    <r>
      <t xml:space="preserve">      </t>
    </r>
    <r>
      <rPr>
        <sz val="11"/>
        <rFont val="宋体"/>
        <family val="0"/>
      </rPr>
      <t>创业担保贷款贴息</t>
    </r>
  </si>
  <si>
    <r>
      <t xml:space="preserve">      </t>
    </r>
    <r>
      <rPr>
        <sz val="11"/>
        <rFont val="宋体"/>
        <family val="0"/>
      </rPr>
      <t>补充创业担保贷款基金</t>
    </r>
  </si>
  <si>
    <r>
      <t xml:space="preserve">      </t>
    </r>
    <r>
      <rPr>
        <sz val="11"/>
        <rFont val="宋体"/>
        <family val="0"/>
      </rPr>
      <t>其他普惠金融发展支出</t>
    </r>
  </si>
  <si>
    <r>
      <t xml:space="preserve">    </t>
    </r>
    <r>
      <rPr>
        <sz val="11"/>
        <rFont val="宋体"/>
        <family val="0"/>
      </rPr>
      <t>目标价格补贴</t>
    </r>
  </si>
  <si>
    <r>
      <t xml:space="preserve">      </t>
    </r>
    <r>
      <rPr>
        <sz val="11"/>
        <rFont val="宋体"/>
        <family val="0"/>
      </rPr>
      <t>棉花目标价格补贴</t>
    </r>
  </si>
  <si>
    <r>
      <t xml:space="preserve">      </t>
    </r>
    <r>
      <rPr>
        <sz val="11"/>
        <rFont val="宋体"/>
        <family val="0"/>
      </rPr>
      <t>其他目标价格补贴</t>
    </r>
  </si>
  <si>
    <r>
      <t xml:space="preserve">    </t>
    </r>
    <r>
      <rPr>
        <sz val="11"/>
        <rFont val="宋体"/>
        <family val="0"/>
      </rPr>
      <t>其他农林水支出</t>
    </r>
  </si>
  <si>
    <r>
      <t xml:space="preserve">      </t>
    </r>
    <r>
      <rPr>
        <sz val="11"/>
        <rFont val="宋体"/>
        <family val="0"/>
      </rPr>
      <t>化解其他公益性乡村债务支出</t>
    </r>
  </si>
  <si>
    <r>
      <t xml:space="preserve">      </t>
    </r>
    <r>
      <rPr>
        <sz val="11"/>
        <rFont val="宋体"/>
        <family val="0"/>
      </rPr>
      <t>其他农林水支出</t>
    </r>
  </si>
  <si>
    <t>十三、交通运输支出</t>
  </si>
  <si>
    <r>
      <t xml:space="preserve">    </t>
    </r>
    <r>
      <rPr>
        <sz val="11"/>
        <rFont val="宋体"/>
        <family val="0"/>
      </rPr>
      <t>公路水路运输</t>
    </r>
  </si>
  <si>
    <r>
      <t xml:space="preserve">      </t>
    </r>
    <r>
      <rPr>
        <sz val="11"/>
        <rFont val="宋体"/>
        <family val="0"/>
      </rPr>
      <t>公路建设</t>
    </r>
  </si>
  <si>
    <r>
      <t xml:space="preserve">      </t>
    </r>
    <r>
      <rPr>
        <sz val="11"/>
        <rFont val="宋体"/>
        <family val="0"/>
      </rPr>
      <t>公路养护</t>
    </r>
  </si>
  <si>
    <r>
      <t xml:space="preserve">      </t>
    </r>
    <r>
      <rPr>
        <sz val="11"/>
        <rFont val="宋体"/>
        <family val="0"/>
      </rPr>
      <t>交通运输信息化建设</t>
    </r>
  </si>
  <si>
    <r>
      <t xml:space="preserve">      </t>
    </r>
    <r>
      <rPr>
        <sz val="11"/>
        <rFont val="宋体"/>
        <family val="0"/>
      </rPr>
      <t>公路和运输安全</t>
    </r>
  </si>
  <si>
    <r>
      <t xml:space="preserve">      </t>
    </r>
    <r>
      <rPr>
        <sz val="11"/>
        <rFont val="宋体"/>
        <family val="0"/>
      </rPr>
      <t>公路还贷专项</t>
    </r>
  </si>
  <si>
    <r>
      <t xml:space="preserve">      </t>
    </r>
    <r>
      <rPr>
        <sz val="11"/>
        <rFont val="宋体"/>
        <family val="0"/>
      </rPr>
      <t>公路运输管理</t>
    </r>
  </si>
  <si>
    <r>
      <t xml:space="preserve">      </t>
    </r>
    <r>
      <rPr>
        <sz val="11"/>
        <rFont val="宋体"/>
        <family val="0"/>
      </rPr>
      <t>公路和运输技术标准化建设</t>
    </r>
  </si>
  <si>
    <r>
      <t xml:space="preserve">      </t>
    </r>
    <r>
      <rPr>
        <sz val="11"/>
        <rFont val="宋体"/>
        <family val="0"/>
      </rPr>
      <t>港口设施</t>
    </r>
  </si>
  <si>
    <r>
      <t xml:space="preserve">      </t>
    </r>
    <r>
      <rPr>
        <sz val="11"/>
        <rFont val="宋体"/>
        <family val="0"/>
      </rPr>
      <t>航道维护</t>
    </r>
  </si>
  <si>
    <r>
      <t xml:space="preserve">      </t>
    </r>
    <r>
      <rPr>
        <sz val="11"/>
        <rFont val="宋体"/>
        <family val="0"/>
      </rPr>
      <t>船舶检验</t>
    </r>
  </si>
  <si>
    <r>
      <t xml:space="preserve">      </t>
    </r>
    <r>
      <rPr>
        <sz val="11"/>
        <rFont val="宋体"/>
        <family val="0"/>
      </rPr>
      <t>救助打捞</t>
    </r>
  </si>
  <si>
    <r>
      <t xml:space="preserve">      </t>
    </r>
    <r>
      <rPr>
        <sz val="11"/>
        <rFont val="宋体"/>
        <family val="0"/>
      </rPr>
      <t>内河运输</t>
    </r>
  </si>
  <si>
    <r>
      <t xml:space="preserve">      </t>
    </r>
    <r>
      <rPr>
        <sz val="11"/>
        <rFont val="宋体"/>
        <family val="0"/>
      </rPr>
      <t>远洋运输</t>
    </r>
  </si>
  <si>
    <r>
      <t xml:space="preserve">      </t>
    </r>
    <r>
      <rPr>
        <sz val="11"/>
        <rFont val="宋体"/>
        <family val="0"/>
      </rPr>
      <t>海事管理</t>
    </r>
  </si>
  <si>
    <r>
      <t xml:space="preserve">      </t>
    </r>
    <r>
      <rPr>
        <sz val="11"/>
        <rFont val="宋体"/>
        <family val="0"/>
      </rPr>
      <t>航标事业发展支出</t>
    </r>
  </si>
  <si>
    <r>
      <t xml:space="preserve">      </t>
    </r>
    <r>
      <rPr>
        <sz val="11"/>
        <rFont val="宋体"/>
        <family val="0"/>
      </rPr>
      <t>水路运输管理支出</t>
    </r>
  </si>
  <si>
    <r>
      <t xml:space="preserve">      </t>
    </r>
    <r>
      <rPr>
        <sz val="11"/>
        <rFont val="宋体"/>
        <family val="0"/>
      </rPr>
      <t>口岸建设</t>
    </r>
  </si>
  <si>
    <r>
      <t xml:space="preserve">      </t>
    </r>
    <r>
      <rPr>
        <sz val="11"/>
        <rFont val="宋体"/>
        <family val="0"/>
      </rPr>
      <t>取消政府还贷二级公路收费专项支出</t>
    </r>
  </si>
  <si>
    <r>
      <t xml:space="preserve">      </t>
    </r>
    <r>
      <rPr>
        <sz val="11"/>
        <rFont val="宋体"/>
        <family val="0"/>
      </rPr>
      <t>其他公路水路运输支出</t>
    </r>
  </si>
  <si>
    <r>
      <t xml:space="preserve">    </t>
    </r>
    <r>
      <rPr>
        <sz val="11"/>
        <rFont val="宋体"/>
        <family val="0"/>
      </rPr>
      <t>铁路运输</t>
    </r>
  </si>
  <si>
    <r>
      <t xml:space="preserve">      </t>
    </r>
    <r>
      <rPr>
        <sz val="11"/>
        <rFont val="宋体"/>
        <family val="0"/>
      </rPr>
      <t>铁路路网建设</t>
    </r>
  </si>
  <si>
    <r>
      <t xml:space="preserve">      </t>
    </r>
    <r>
      <rPr>
        <sz val="11"/>
        <rFont val="宋体"/>
        <family val="0"/>
      </rPr>
      <t>铁路还贷专项</t>
    </r>
  </si>
  <si>
    <r>
      <t xml:space="preserve">      </t>
    </r>
    <r>
      <rPr>
        <sz val="11"/>
        <rFont val="宋体"/>
        <family val="0"/>
      </rPr>
      <t>铁路安全</t>
    </r>
  </si>
  <si>
    <r>
      <t xml:space="preserve">      </t>
    </r>
    <r>
      <rPr>
        <sz val="11"/>
        <rFont val="宋体"/>
        <family val="0"/>
      </rPr>
      <t>铁路专项运输</t>
    </r>
  </si>
  <si>
    <r>
      <t xml:space="preserve">      </t>
    </r>
    <r>
      <rPr>
        <sz val="11"/>
        <rFont val="宋体"/>
        <family val="0"/>
      </rPr>
      <t>行业监管</t>
    </r>
  </si>
  <si>
    <r>
      <t xml:space="preserve">      </t>
    </r>
    <r>
      <rPr>
        <sz val="11"/>
        <rFont val="宋体"/>
        <family val="0"/>
      </rPr>
      <t>其他铁路运输支出</t>
    </r>
  </si>
  <si>
    <r>
      <t xml:space="preserve">    </t>
    </r>
    <r>
      <rPr>
        <sz val="11"/>
        <rFont val="宋体"/>
        <family val="0"/>
      </rPr>
      <t>民用航空运输</t>
    </r>
  </si>
  <si>
    <r>
      <t xml:space="preserve">      </t>
    </r>
    <r>
      <rPr>
        <sz val="11"/>
        <rFont val="宋体"/>
        <family val="0"/>
      </rPr>
      <t>机场建设</t>
    </r>
  </si>
  <si>
    <r>
      <t xml:space="preserve">      </t>
    </r>
    <r>
      <rPr>
        <sz val="11"/>
        <rFont val="宋体"/>
        <family val="0"/>
      </rPr>
      <t>空管系统建设</t>
    </r>
  </si>
  <si>
    <r>
      <t xml:space="preserve">      </t>
    </r>
    <r>
      <rPr>
        <sz val="11"/>
        <rFont val="宋体"/>
        <family val="0"/>
      </rPr>
      <t>民航还贷专项支出</t>
    </r>
  </si>
  <si>
    <r>
      <t xml:space="preserve">      </t>
    </r>
    <r>
      <rPr>
        <sz val="11"/>
        <rFont val="宋体"/>
        <family val="0"/>
      </rPr>
      <t>民用航空安全</t>
    </r>
  </si>
  <si>
    <r>
      <t xml:space="preserve">      </t>
    </r>
    <r>
      <rPr>
        <sz val="11"/>
        <rFont val="宋体"/>
        <family val="0"/>
      </rPr>
      <t>民航专项运输</t>
    </r>
  </si>
  <si>
    <r>
      <t xml:space="preserve">      </t>
    </r>
    <r>
      <rPr>
        <sz val="11"/>
        <rFont val="宋体"/>
        <family val="0"/>
      </rPr>
      <t>其他民用航空运输支出</t>
    </r>
  </si>
  <si>
    <r>
      <t xml:space="preserve">    </t>
    </r>
    <r>
      <rPr>
        <sz val="11"/>
        <rFont val="宋体"/>
        <family val="0"/>
      </rPr>
      <t>成品油价格改革对交通运输的补贴</t>
    </r>
  </si>
  <si>
    <r>
      <t xml:space="preserve">      </t>
    </r>
    <r>
      <rPr>
        <sz val="11"/>
        <rFont val="宋体"/>
        <family val="0"/>
      </rPr>
      <t>对城市公交的补贴</t>
    </r>
  </si>
  <si>
    <r>
      <t xml:space="preserve">      </t>
    </r>
    <r>
      <rPr>
        <sz val="11"/>
        <rFont val="宋体"/>
        <family val="0"/>
      </rPr>
      <t>对农村道路客运的补贴</t>
    </r>
  </si>
  <si>
    <r>
      <t xml:space="preserve">      </t>
    </r>
    <r>
      <rPr>
        <sz val="11"/>
        <rFont val="宋体"/>
        <family val="0"/>
      </rPr>
      <t>对出租车的补贴</t>
    </r>
  </si>
  <si>
    <r>
      <t xml:space="preserve">      </t>
    </r>
    <r>
      <rPr>
        <sz val="11"/>
        <rFont val="宋体"/>
        <family val="0"/>
      </rPr>
      <t>成品油价格改革补贴其他支出</t>
    </r>
  </si>
  <si>
    <r>
      <t xml:space="preserve">    </t>
    </r>
    <r>
      <rPr>
        <sz val="11"/>
        <rFont val="宋体"/>
        <family val="0"/>
      </rPr>
      <t>邮政业支出</t>
    </r>
  </si>
  <si>
    <r>
      <t xml:space="preserve">      </t>
    </r>
    <r>
      <rPr>
        <sz val="11"/>
        <rFont val="宋体"/>
        <family val="0"/>
      </rPr>
      <t>邮政普遍服务与特殊服务</t>
    </r>
  </si>
  <si>
    <r>
      <t xml:space="preserve">      </t>
    </r>
    <r>
      <rPr>
        <sz val="11"/>
        <rFont val="宋体"/>
        <family val="0"/>
      </rPr>
      <t>其他邮政业支出</t>
    </r>
  </si>
  <si>
    <r>
      <t xml:space="preserve">    </t>
    </r>
    <r>
      <rPr>
        <sz val="11"/>
        <rFont val="宋体"/>
        <family val="0"/>
      </rPr>
      <t>车辆购置税支出</t>
    </r>
  </si>
  <si>
    <r>
      <t xml:space="preserve">      </t>
    </r>
    <r>
      <rPr>
        <sz val="11"/>
        <rFont val="宋体"/>
        <family val="0"/>
      </rPr>
      <t>车辆购置税用于公路等基础设施建设支出</t>
    </r>
  </si>
  <si>
    <r>
      <t xml:space="preserve">      </t>
    </r>
    <r>
      <rPr>
        <sz val="11"/>
        <rFont val="宋体"/>
        <family val="0"/>
      </rPr>
      <t>车辆购置税用于农村公路建设支出</t>
    </r>
  </si>
  <si>
    <r>
      <t xml:space="preserve">      </t>
    </r>
    <r>
      <rPr>
        <sz val="11"/>
        <rFont val="宋体"/>
        <family val="0"/>
      </rPr>
      <t>车辆购置税用于老旧汽车报废更新补贴</t>
    </r>
  </si>
  <si>
    <r>
      <t xml:space="preserve">      </t>
    </r>
    <r>
      <rPr>
        <sz val="11"/>
        <rFont val="宋体"/>
        <family val="0"/>
      </rPr>
      <t>车辆购置税其他支出</t>
    </r>
  </si>
  <si>
    <r>
      <t xml:space="preserve">    </t>
    </r>
    <r>
      <rPr>
        <sz val="11"/>
        <rFont val="宋体"/>
        <family val="0"/>
      </rPr>
      <t>其他交通运输支出</t>
    </r>
  </si>
  <si>
    <r>
      <t xml:space="preserve">      </t>
    </r>
    <r>
      <rPr>
        <sz val="11"/>
        <rFont val="宋体"/>
        <family val="0"/>
      </rPr>
      <t>公共交通运营补助</t>
    </r>
  </si>
  <si>
    <r>
      <t xml:space="preserve">      </t>
    </r>
    <r>
      <rPr>
        <sz val="11"/>
        <rFont val="宋体"/>
        <family val="0"/>
      </rPr>
      <t>其他交通运输支出</t>
    </r>
  </si>
  <si>
    <t>十四、资源勘探工业信息等支出</t>
  </si>
  <si>
    <r>
      <t xml:space="preserve">    </t>
    </r>
    <r>
      <rPr>
        <sz val="11"/>
        <rFont val="宋体"/>
        <family val="0"/>
      </rPr>
      <t>资源勘探开发</t>
    </r>
  </si>
  <si>
    <r>
      <t xml:space="preserve">      </t>
    </r>
    <r>
      <rPr>
        <sz val="11"/>
        <rFont val="宋体"/>
        <family val="0"/>
      </rPr>
      <t>煤炭勘探开采和洗选</t>
    </r>
  </si>
  <si>
    <r>
      <t xml:space="preserve">      </t>
    </r>
    <r>
      <rPr>
        <sz val="11"/>
        <rFont val="宋体"/>
        <family val="0"/>
      </rPr>
      <t>石油和天然气勘探开采</t>
    </r>
  </si>
  <si>
    <r>
      <t xml:space="preserve">      </t>
    </r>
    <r>
      <rPr>
        <sz val="11"/>
        <rFont val="宋体"/>
        <family val="0"/>
      </rPr>
      <t>黑色金属矿勘探和采选</t>
    </r>
  </si>
  <si>
    <r>
      <t xml:space="preserve">      </t>
    </r>
    <r>
      <rPr>
        <sz val="11"/>
        <rFont val="宋体"/>
        <family val="0"/>
      </rPr>
      <t>有色金属矿勘探和采选</t>
    </r>
  </si>
  <si>
    <r>
      <t xml:space="preserve">      </t>
    </r>
    <r>
      <rPr>
        <sz val="11"/>
        <rFont val="宋体"/>
        <family val="0"/>
      </rPr>
      <t>非金属矿勘探和采选</t>
    </r>
  </si>
  <si>
    <r>
      <t xml:space="preserve">      </t>
    </r>
    <r>
      <rPr>
        <sz val="11"/>
        <rFont val="宋体"/>
        <family val="0"/>
      </rPr>
      <t>其他资源勘探业支出</t>
    </r>
  </si>
  <si>
    <r>
      <t xml:space="preserve">    </t>
    </r>
    <r>
      <rPr>
        <sz val="11"/>
        <rFont val="宋体"/>
        <family val="0"/>
      </rPr>
      <t>制造业</t>
    </r>
  </si>
  <si>
    <r>
      <t xml:space="preserve">      </t>
    </r>
    <r>
      <rPr>
        <sz val="11"/>
        <rFont val="宋体"/>
        <family val="0"/>
      </rPr>
      <t>纺织业</t>
    </r>
  </si>
  <si>
    <r>
      <t xml:space="preserve">      </t>
    </r>
    <r>
      <rPr>
        <sz val="11"/>
        <rFont val="宋体"/>
        <family val="0"/>
      </rPr>
      <t>医药制造业</t>
    </r>
  </si>
  <si>
    <r>
      <t xml:space="preserve">      </t>
    </r>
    <r>
      <rPr>
        <sz val="11"/>
        <rFont val="宋体"/>
        <family val="0"/>
      </rPr>
      <t>非金属矿物制品业</t>
    </r>
  </si>
  <si>
    <r>
      <t xml:space="preserve">      </t>
    </r>
    <r>
      <rPr>
        <sz val="11"/>
        <rFont val="宋体"/>
        <family val="0"/>
      </rPr>
      <t>通信设备、计算机及其他电子设备制造业</t>
    </r>
  </si>
  <si>
    <r>
      <t xml:space="preserve">      </t>
    </r>
    <r>
      <rPr>
        <sz val="11"/>
        <rFont val="宋体"/>
        <family val="0"/>
      </rPr>
      <t>交通运输设备制造业</t>
    </r>
  </si>
  <si>
    <r>
      <t xml:space="preserve">      </t>
    </r>
    <r>
      <rPr>
        <sz val="11"/>
        <rFont val="宋体"/>
        <family val="0"/>
      </rPr>
      <t>电气机械及器材制造业</t>
    </r>
  </si>
  <si>
    <r>
      <t xml:space="preserve">      </t>
    </r>
    <r>
      <rPr>
        <sz val="11"/>
        <rFont val="宋体"/>
        <family val="0"/>
      </rPr>
      <t>工艺品及其他制造业</t>
    </r>
  </si>
  <si>
    <r>
      <t xml:space="preserve">      </t>
    </r>
    <r>
      <rPr>
        <sz val="11"/>
        <rFont val="宋体"/>
        <family val="0"/>
      </rPr>
      <t>石油加工、炼焦及核燃料加工业</t>
    </r>
  </si>
  <si>
    <r>
      <t xml:space="preserve">      </t>
    </r>
    <r>
      <rPr>
        <sz val="11"/>
        <rFont val="宋体"/>
        <family val="0"/>
      </rPr>
      <t>化学原料及化学制品制造业</t>
    </r>
  </si>
  <si>
    <r>
      <t xml:space="preserve">      </t>
    </r>
    <r>
      <rPr>
        <sz val="11"/>
        <rFont val="宋体"/>
        <family val="0"/>
      </rPr>
      <t>黑色金属冶炼及压延加工业</t>
    </r>
  </si>
  <si>
    <r>
      <t xml:space="preserve">      </t>
    </r>
    <r>
      <rPr>
        <sz val="11"/>
        <rFont val="宋体"/>
        <family val="0"/>
      </rPr>
      <t>有色金属冶炼及压延加工业</t>
    </r>
  </si>
  <si>
    <r>
      <t xml:space="preserve">      </t>
    </r>
    <r>
      <rPr>
        <sz val="11"/>
        <rFont val="宋体"/>
        <family val="0"/>
      </rPr>
      <t>其他制造业支出</t>
    </r>
  </si>
  <si>
    <r>
      <t xml:space="preserve">    </t>
    </r>
    <r>
      <rPr>
        <sz val="11"/>
        <rFont val="宋体"/>
        <family val="0"/>
      </rPr>
      <t>建筑业</t>
    </r>
  </si>
  <si>
    <r>
      <t xml:space="preserve">      </t>
    </r>
    <r>
      <rPr>
        <sz val="11"/>
        <rFont val="宋体"/>
        <family val="0"/>
      </rPr>
      <t>其他建筑业支出</t>
    </r>
  </si>
  <si>
    <r>
      <t xml:space="preserve">    </t>
    </r>
    <r>
      <rPr>
        <sz val="11"/>
        <rFont val="宋体"/>
        <family val="0"/>
      </rPr>
      <t>工业和信息产业监管</t>
    </r>
  </si>
  <si>
    <r>
      <t xml:space="preserve">      </t>
    </r>
    <r>
      <rPr>
        <sz val="11"/>
        <rFont val="宋体"/>
        <family val="0"/>
      </rPr>
      <t>战备应急</t>
    </r>
  </si>
  <si>
    <r>
      <t xml:space="preserve">      </t>
    </r>
    <r>
      <rPr>
        <sz val="11"/>
        <rFont val="宋体"/>
        <family val="0"/>
      </rPr>
      <t>专用通信</t>
    </r>
  </si>
  <si>
    <r>
      <t xml:space="preserve">      </t>
    </r>
    <r>
      <rPr>
        <sz val="11"/>
        <rFont val="宋体"/>
        <family val="0"/>
      </rPr>
      <t>无线电及信息通信监管</t>
    </r>
  </si>
  <si>
    <r>
      <t xml:space="preserve">      </t>
    </r>
    <r>
      <rPr>
        <sz val="11"/>
        <rFont val="宋体"/>
        <family val="0"/>
      </rPr>
      <t>工程建设及运行维护</t>
    </r>
  </si>
  <si>
    <r>
      <t xml:space="preserve">      </t>
    </r>
    <r>
      <rPr>
        <sz val="11"/>
        <rFont val="宋体"/>
        <family val="0"/>
      </rPr>
      <t>产业发展</t>
    </r>
  </si>
  <si>
    <r>
      <t xml:space="preserve">      </t>
    </r>
    <r>
      <rPr>
        <sz val="11"/>
        <rFont val="宋体"/>
        <family val="0"/>
      </rPr>
      <t>其他工业和信息产业监管支出</t>
    </r>
  </si>
  <si>
    <r>
      <t xml:space="preserve">    </t>
    </r>
    <r>
      <rPr>
        <sz val="11"/>
        <rFont val="宋体"/>
        <family val="0"/>
      </rPr>
      <t>国有资产监管</t>
    </r>
  </si>
  <si>
    <r>
      <t xml:space="preserve">      </t>
    </r>
    <r>
      <rPr>
        <sz val="11"/>
        <rFont val="宋体"/>
        <family val="0"/>
      </rPr>
      <t>国有企业监事会专项</t>
    </r>
  </si>
  <si>
    <r>
      <t xml:space="preserve">      </t>
    </r>
    <r>
      <rPr>
        <sz val="11"/>
        <rFont val="宋体"/>
        <family val="0"/>
      </rPr>
      <t>中央企业专项管理</t>
    </r>
  </si>
  <si>
    <r>
      <t xml:space="preserve">      </t>
    </r>
    <r>
      <rPr>
        <sz val="11"/>
        <rFont val="宋体"/>
        <family val="0"/>
      </rPr>
      <t>其他国有资产监管支出</t>
    </r>
  </si>
  <si>
    <r>
      <t xml:space="preserve">    </t>
    </r>
    <r>
      <rPr>
        <sz val="11"/>
        <rFont val="宋体"/>
        <family val="0"/>
      </rPr>
      <t>支持中小企业发展和管理支出</t>
    </r>
  </si>
  <si>
    <r>
      <t xml:space="preserve">      </t>
    </r>
    <r>
      <rPr>
        <sz val="11"/>
        <rFont val="宋体"/>
        <family val="0"/>
      </rPr>
      <t>科技型中小企业技术创新基金</t>
    </r>
  </si>
  <si>
    <r>
      <t xml:space="preserve">      </t>
    </r>
    <r>
      <rPr>
        <sz val="11"/>
        <rFont val="宋体"/>
        <family val="0"/>
      </rPr>
      <t>中小企业发展专项</t>
    </r>
  </si>
  <si>
    <r>
      <t xml:space="preserve">      </t>
    </r>
    <r>
      <rPr>
        <sz val="11"/>
        <rFont val="宋体"/>
        <family val="0"/>
      </rPr>
      <t>减免房租补贴</t>
    </r>
  </si>
  <si>
    <r>
      <t xml:space="preserve">      </t>
    </r>
    <r>
      <rPr>
        <sz val="11"/>
        <rFont val="宋体"/>
        <family val="0"/>
      </rPr>
      <t>其他支持中小企业发展和管理支出</t>
    </r>
  </si>
  <si>
    <r>
      <t xml:space="preserve">    </t>
    </r>
    <r>
      <rPr>
        <sz val="11"/>
        <rFont val="宋体"/>
        <family val="0"/>
      </rPr>
      <t>其他资源勘探工业信息等支出</t>
    </r>
  </si>
  <si>
    <r>
      <t xml:space="preserve">      </t>
    </r>
    <r>
      <rPr>
        <sz val="11"/>
        <rFont val="宋体"/>
        <family val="0"/>
      </rPr>
      <t>黄金事务</t>
    </r>
  </si>
  <si>
    <r>
      <t xml:space="preserve">      </t>
    </r>
    <r>
      <rPr>
        <sz val="11"/>
        <rFont val="宋体"/>
        <family val="0"/>
      </rPr>
      <t>技术改造支出</t>
    </r>
  </si>
  <si>
    <r>
      <t xml:space="preserve">      </t>
    </r>
    <r>
      <rPr>
        <sz val="11"/>
        <rFont val="宋体"/>
        <family val="0"/>
      </rPr>
      <t>中药材扶持资金支出</t>
    </r>
  </si>
  <si>
    <r>
      <t xml:space="preserve">      </t>
    </r>
    <r>
      <rPr>
        <sz val="11"/>
        <rFont val="宋体"/>
        <family val="0"/>
      </rPr>
      <t>重点产业振兴和技术改造项目贷款贴息</t>
    </r>
  </si>
  <si>
    <r>
      <t xml:space="preserve">      </t>
    </r>
    <r>
      <rPr>
        <sz val="11"/>
        <rFont val="宋体"/>
        <family val="0"/>
      </rPr>
      <t>其他资源勘探工业信息等支出</t>
    </r>
  </si>
  <si>
    <t>十五、商业服务业等支出</t>
  </si>
  <si>
    <r>
      <t xml:space="preserve">    </t>
    </r>
    <r>
      <rPr>
        <sz val="11"/>
        <rFont val="宋体"/>
        <family val="0"/>
      </rPr>
      <t>商业流通事务</t>
    </r>
  </si>
  <si>
    <r>
      <t xml:space="preserve">      </t>
    </r>
    <r>
      <rPr>
        <sz val="11"/>
        <rFont val="宋体"/>
        <family val="0"/>
      </rPr>
      <t>食品流通安全补贴</t>
    </r>
  </si>
  <si>
    <r>
      <t xml:space="preserve">      </t>
    </r>
    <r>
      <rPr>
        <sz val="11"/>
        <rFont val="宋体"/>
        <family val="0"/>
      </rPr>
      <t>市场监测及信息管理</t>
    </r>
  </si>
  <si>
    <r>
      <t xml:space="preserve">      </t>
    </r>
    <r>
      <rPr>
        <sz val="11"/>
        <rFont val="宋体"/>
        <family val="0"/>
      </rPr>
      <t>民贸企业补贴</t>
    </r>
  </si>
  <si>
    <r>
      <t xml:space="preserve">      </t>
    </r>
    <r>
      <rPr>
        <sz val="11"/>
        <rFont val="宋体"/>
        <family val="0"/>
      </rPr>
      <t>民贸民品贷款贴息</t>
    </r>
  </si>
  <si>
    <r>
      <t xml:space="preserve">      </t>
    </r>
    <r>
      <rPr>
        <sz val="11"/>
        <rFont val="宋体"/>
        <family val="0"/>
      </rPr>
      <t>其他商业流通事务支出</t>
    </r>
  </si>
  <si>
    <r>
      <t xml:space="preserve">    </t>
    </r>
    <r>
      <rPr>
        <sz val="11"/>
        <rFont val="宋体"/>
        <family val="0"/>
      </rPr>
      <t>涉外发展服务支出</t>
    </r>
  </si>
  <si>
    <r>
      <t xml:space="preserve">      </t>
    </r>
    <r>
      <rPr>
        <sz val="11"/>
        <rFont val="宋体"/>
        <family val="0"/>
      </rPr>
      <t>外商投资环境建设补助资金</t>
    </r>
  </si>
  <si>
    <r>
      <t xml:space="preserve">      </t>
    </r>
    <r>
      <rPr>
        <sz val="11"/>
        <rFont val="宋体"/>
        <family val="0"/>
      </rPr>
      <t>其他涉外发展服务支出</t>
    </r>
  </si>
  <si>
    <r>
      <t xml:space="preserve">    </t>
    </r>
    <r>
      <rPr>
        <sz val="11"/>
        <rFont val="宋体"/>
        <family val="0"/>
      </rPr>
      <t>其他商业服务业等支出</t>
    </r>
  </si>
  <si>
    <r>
      <t xml:space="preserve">      </t>
    </r>
    <r>
      <rPr>
        <sz val="11"/>
        <rFont val="宋体"/>
        <family val="0"/>
      </rPr>
      <t>服务业基础设施建设</t>
    </r>
  </si>
  <si>
    <r>
      <t xml:space="preserve">      </t>
    </r>
    <r>
      <rPr>
        <sz val="11"/>
        <rFont val="宋体"/>
        <family val="0"/>
      </rPr>
      <t>其他商业服务业等支出</t>
    </r>
  </si>
  <si>
    <t>十六、金融支出</t>
  </si>
  <si>
    <r>
      <t xml:space="preserve">    </t>
    </r>
    <r>
      <rPr>
        <sz val="11"/>
        <rFont val="宋体"/>
        <family val="0"/>
      </rPr>
      <t>金融部门行政支出</t>
    </r>
  </si>
  <si>
    <r>
      <t xml:space="preserve">      </t>
    </r>
    <r>
      <rPr>
        <sz val="11"/>
        <rFont val="宋体"/>
        <family val="0"/>
      </rPr>
      <t>安全防卫</t>
    </r>
  </si>
  <si>
    <r>
      <t xml:space="preserve">      </t>
    </r>
    <r>
      <rPr>
        <sz val="11"/>
        <rFont val="宋体"/>
        <family val="0"/>
      </rPr>
      <t>金融部门其他行政支出</t>
    </r>
  </si>
  <si>
    <r>
      <t xml:space="preserve">    </t>
    </r>
    <r>
      <rPr>
        <sz val="11"/>
        <rFont val="宋体"/>
        <family val="0"/>
      </rPr>
      <t>金融部门监管支出</t>
    </r>
  </si>
  <si>
    <r>
      <t xml:space="preserve">      </t>
    </r>
    <r>
      <rPr>
        <sz val="11"/>
        <rFont val="宋体"/>
        <family val="0"/>
      </rPr>
      <t>货币发行</t>
    </r>
  </si>
  <si>
    <r>
      <t xml:space="preserve">      </t>
    </r>
    <r>
      <rPr>
        <sz val="11"/>
        <rFont val="宋体"/>
        <family val="0"/>
      </rPr>
      <t>金融服务</t>
    </r>
  </si>
  <si>
    <r>
      <t xml:space="preserve">      </t>
    </r>
    <r>
      <rPr>
        <sz val="11"/>
        <rFont val="宋体"/>
        <family val="0"/>
      </rPr>
      <t>反假币</t>
    </r>
  </si>
  <si>
    <r>
      <t xml:space="preserve">      </t>
    </r>
    <r>
      <rPr>
        <sz val="11"/>
        <rFont val="宋体"/>
        <family val="0"/>
      </rPr>
      <t>重点金融机构监管</t>
    </r>
  </si>
  <si>
    <r>
      <t xml:space="preserve">      </t>
    </r>
    <r>
      <rPr>
        <sz val="11"/>
        <rFont val="宋体"/>
        <family val="0"/>
      </rPr>
      <t>金融稽查与案件处理</t>
    </r>
  </si>
  <si>
    <r>
      <t xml:space="preserve">      </t>
    </r>
    <r>
      <rPr>
        <sz val="11"/>
        <rFont val="宋体"/>
        <family val="0"/>
      </rPr>
      <t>金融行业电子化建设</t>
    </r>
  </si>
  <si>
    <r>
      <t xml:space="preserve">      </t>
    </r>
    <r>
      <rPr>
        <sz val="11"/>
        <rFont val="宋体"/>
        <family val="0"/>
      </rPr>
      <t>从业人员资格考试</t>
    </r>
  </si>
  <si>
    <r>
      <t xml:space="preserve">      </t>
    </r>
    <r>
      <rPr>
        <sz val="11"/>
        <rFont val="宋体"/>
        <family val="0"/>
      </rPr>
      <t>反洗钱</t>
    </r>
  </si>
  <si>
    <r>
      <t xml:space="preserve">      </t>
    </r>
    <r>
      <rPr>
        <sz val="11"/>
        <rFont val="宋体"/>
        <family val="0"/>
      </rPr>
      <t>金融部门其他监管支出</t>
    </r>
  </si>
  <si>
    <r>
      <t xml:space="preserve">    </t>
    </r>
    <r>
      <rPr>
        <sz val="11"/>
        <rFont val="宋体"/>
        <family val="0"/>
      </rPr>
      <t>金融发展支出</t>
    </r>
  </si>
  <si>
    <r>
      <t xml:space="preserve">      </t>
    </r>
    <r>
      <rPr>
        <sz val="11"/>
        <rFont val="宋体"/>
        <family val="0"/>
      </rPr>
      <t>政策性银行亏损补贴</t>
    </r>
  </si>
  <si>
    <r>
      <t xml:space="preserve">      </t>
    </r>
    <r>
      <rPr>
        <sz val="11"/>
        <rFont val="宋体"/>
        <family val="0"/>
      </rPr>
      <t>利息费用补贴支出</t>
    </r>
  </si>
  <si>
    <r>
      <t xml:space="preserve">      </t>
    </r>
    <r>
      <rPr>
        <sz val="11"/>
        <rFont val="宋体"/>
        <family val="0"/>
      </rPr>
      <t>补充资本金</t>
    </r>
  </si>
  <si>
    <r>
      <t xml:space="preserve">      </t>
    </r>
    <r>
      <rPr>
        <sz val="11"/>
        <rFont val="宋体"/>
        <family val="0"/>
      </rPr>
      <t>风险基金补助</t>
    </r>
  </si>
  <si>
    <r>
      <t xml:space="preserve">      </t>
    </r>
    <r>
      <rPr>
        <sz val="11"/>
        <rFont val="宋体"/>
        <family val="0"/>
      </rPr>
      <t>其他金融发展支出</t>
    </r>
  </si>
  <si>
    <r>
      <t xml:space="preserve">    </t>
    </r>
    <r>
      <rPr>
        <sz val="11"/>
        <rFont val="宋体"/>
        <family val="0"/>
      </rPr>
      <t>金融调控支出</t>
    </r>
  </si>
  <si>
    <r>
      <t xml:space="preserve">      </t>
    </r>
    <r>
      <rPr>
        <sz val="11"/>
        <rFont val="宋体"/>
        <family val="0"/>
      </rPr>
      <t>中央银行亏损补贴</t>
    </r>
  </si>
  <si>
    <r>
      <t xml:space="preserve">      </t>
    </r>
    <r>
      <rPr>
        <sz val="11"/>
        <rFont val="宋体"/>
        <family val="0"/>
      </rPr>
      <t>其他金融调控支出</t>
    </r>
  </si>
  <si>
    <r>
      <t xml:space="preserve">    </t>
    </r>
    <r>
      <rPr>
        <sz val="11"/>
        <rFont val="宋体"/>
        <family val="0"/>
      </rPr>
      <t>其他金融支出</t>
    </r>
  </si>
  <si>
    <r>
      <t xml:space="preserve">      </t>
    </r>
    <r>
      <rPr>
        <sz val="11"/>
        <rFont val="宋体"/>
        <family val="0"/>
      </rPr>
      <t>重点企业贷款贴息</t>
    </r>
  </si>
  <si>
    <r>
      <t xml:space="preserve">      </t>
    </r>
    <r>
      <rPr>
        <sz val="11"/>
        <rFont val="宋体"/>
        <family val="0"/>
      </rPr>
      <t>其他金融支出</t>
    </r>
  </si>
  <si>
    <t>十七、援助其他地区支出</t>
  </si>
  <si>
    <r>
      <t xml:space="preserve">    </t>
    </r>
    <r>
      <rPr>
        <sz val="11"/>
        <rFont val="宋体"/>
        <family val="0"/>
      </rPr>
      <t>一般公共服务</t>
    </r>
  </si>
  <si>
    <r>
      <t xml:space="preserve">    </t>
    </r>
    <r>
      <rPr>
        <sz val="11"/>
        <rFont val="宋体"/>
        <family val="0"/>
      </rPr>
      <t>教育</t>
    </r>
  </si>
  <si>
    <r>
      <t xml:space="preserve">    </t>
    </r>
    <r>
      <rPr>
        <sz val="11"/>
        <rFont val="宋体"/>
        <family val="0"/>
      </rPr>
      <t>文化体育与传媒</t>
    </r>
  </si>
  <si>
    <r>
      <t xml:space="preserve">    </t>
    </r>
    <r>
      <rPr>
        <sz val="11"/>
        <rFont val="宋体"/>
        <family val="0"/>
      </rPr>
      <t>医疗卫生</t>
    </r>
  </si>
  <si>
    <r>
      <t xml:space="preserve">    </t>
    </r>
    <r>
      <rPr>
        <sz val="11"/>
        <rFont val="宋体"/>
        <family val="0"/>
      </rPr>
      <t>节能环保</t>
    </r>
  </si>
  <si>
    <r>
      <t xml:space="preserve">    </t>
    </r>
    <r>
      <rPr>
        <sz val="11"/>
        <rFont val="宋体"/>
        <family val="0"/>
      </rPr>
      <t>农业</t>
    </r>
  </si>
  <si>
    <r>
      <t xml:space="preserve">    </t>
    </r>
    <r>
      <rPr>
        <sz val="11"/>
        <rFont val="宋体"/>
        <family val="0"/>
      </rPr>
      <t>交通运输</t>
    </r>
  </si>
  <si>
    <r>
      <t xml:space="preserve">    </t>
    </r>
    <r>
      <rPr>
        <sz val="11"/>
        <rFont val="宋体"/>
        <family val="0"/>
      </rPr>
      <t>住房保障</t>
    </r>
  </si>
  <si>
    <r>
      <t xml:space="preserve">    </t>
    </r>
    <r>
      <rPr>
        <sz val="11"/>
        <rFont val="宋体"/>
        <family val="0"/>
      </rPr>
      <t>其他支出</t>
    </r>
  </si>
  <si>
    <t>十八、自然资源海洋气象等支出</t>
  </si>
  <si>
    <r>
      <t xml:space="preserve">    </t>
    </r>
    <r>
      <rPr>
        <sz val="11"/>
        <rFont val="宋体"/>
        <family val="0"/>
      </rPr>
      <t>自然资源事务</t>
    </r>
  </si>
  <si>
    <r>
      <t xml:space="preserve">      </t>
    </r>
    <r>
      <rPr>
        <sz val="11"/>
        <rFont val="宋体"/>
        <family val="0"/>
      </rPr>
      <t>自然资源规划及管理</t>
    </r>
  </si>
  <si>
    <r>
      <t xml:space="preserve">      </t>
    </r>
    <r>
      <rPr>
        <sz val="11"/>
        <rFont val="宋体"/>
        <family val="0"/>
      </rPr>
      <t>自然资源利用与保护</t>
    </r>
  </si>
  <si>
    <r>
      <t xml:space="preserve">      </t>
    </r>
    <r>
      <rPr>
        <sz val="11"/>
        <rFont val="宋体"/>
        <family val="0"/>
      </rPr>
      <t>自然资源社会公益服务</t>
    </r>
  </si>
  <si>
    <r>
      <t xml:space="preserve">      </t>
    </r>
    <r>
      <rPr>
        <sz val="11"/>
        <rFont val="宋体"/>
        <family val="0"/>
      </rPr>
      <t>自然资源行业业务管理</t>
    </r>
  </si>
  <si>
    <r>
      <t xml:space="preserve">      </t>
    </r>
    <r>
      <rPr>
        <sz val="11"/>
        <rFont val="宋体"/>
        <family val="0"/>
      </rPr>
      <t>自然资源调查与确权登记</t>
    </r>
  </si>
  <si>
    <r>
      <t xml:space="preserve">      </t>
    </r>
    <r>
      <rPr>
        <sz val="11"/>
        <rFont val="宋体"/>
        <family val="0"/>
      </rPr>
      <t>土地资源储备支出</t>
    </r>
  </si>
  <si>
    <r>
      <t xml:space="preserve">      </t>
    </r>
    <r>
      <rPr>
        <sz val="11"/>
        <rFont val="宋体"/>
        <family val="0"/>
      </rPr>
      <t>地质矿产资源与环境调查</t>
    </r>
  </si>
  <si>
    <r>
      <t xml:space="preserve">      </t>
    </r>
    <r>
      <rPr>
        <sz val="11"/>
        <rFont val="宋体"/>
        <family val="0"/>
      </rPr>
      <t>地质勘查与矿产资源管理</t>
    </r>
  </si>
  <si>
    <r>
      <t xml:space="preserve">      </t>
    </r>
    <r>
      <rPr>
        <sz val="11"/>
        <rFont val="宋体"/>
        <family val="0"/>
      </rPr>
      <t>地质转产项目财政贴息</t>
    </r>
  </si>
  <si>
    <r>
      <t xml:space="preserve">      </t>
    </r>
    <r>
      <rPr>
        <sz val="11"/>
        <rFont val="宋体"/>
        <family val="0"/>
      </rPr>
      <t>国外风险勘查</t>
    </r>
  </si>
  <si>
    <r>
      <t xml:space="preserve">      </t>
    </r>
    <r>
      <rPr>
        <sz val="11"/>
        <rFont val="宋体"/>
        <family val="0"/>
      </rPr>
      <t>地质勘查基金（周转金）支出</t>
    </r>
  </si>
  <si>
    <r>
      <t xml:space="preserve">      </t>
    </r>
    <r>
      <rPr>
        <sz val="11"/>
        <rFont val="宋体"/>
        <family val="0"/>
      </rPr>
      <t>海域与海岛管理</t>
    </r>
  </si>
  <si>
    <r>
      <t xml:space="preserve">      </t>
    </r>
    <r>
      <rPr>
        <sz val="11"/>
        <rFont val="宋体"/>
        <family val="0"/>
      </rPr>
      <t>自然资源国际合作与海洋权益维护</t>
    </r>
  </si>
  <si>
    <r>
      <t xml:space="preserve">      </t>
    </r>
    <r>
      <rPr>
        <sz val="11"/>
        <rFont val="宋体"/>
        <family val="0"/>
      </rPr>
      <t>自然资源卫星</t>
    </r>
  </si>
  <si>
    <r>
      <t xml:space="preserve">      </t>
    </r>
    <r>
      <rPr>
        <sz val="11"/>
        <rFont val="宋体"/>
        <family val="0"/>
      </rPr>
      <t>极地考察</t>
    </r>
  </si>
  <si>
    <r>
      <t xml:space="preserve">      </t>
    </r>
    <r>
      <rPr>
        <sz val="11"/>
        <rFont val="宋体"/>
        <family val="0"/>
      </rPr>
      <t>深海调查与资源开发</t>
    </r>
  </si>
  <si>
    <r>
      <t xml:space="preserve">      </t>
    </r>
    <r>
      <rPr>
        <sz val="11"/>
        <rFont val="宋体"/>
        <family val="0"/>
      </rPr>
      <t>海港航标维护</t>
    </r>
  </si>
  <si>
    <r>
      <t xml:space="preserve">      </t>
    </r>
    <r>
      <rPr>
        <sz val="11"/>
        <rFont val="宋体"/>
        <family val="0"/>
      </rPr>
      <t>海水淡化</t>
    </r>
  </si>
  <si>
    <r>
      <t xml:space="preserve">      </t>
    </r>
    <r>
      <rPr>
        <sz val="11"/>
        <rFont val="宋体"/>
        <family val="0"/>
      </rPr>
      <t>无居民海岛使用金支出</t>
    </r>
  </si>
  <si>
    <r>
      <t xml:space="preserve">      </t>
    </r>
    <r>
      <rPr>
        <sz val="11"/>
        <rFont val="宋体"/>
        <family val="0"/>
      </rPr>
      <t>海洋战略规划与预警监测</t>
    </r>
  </si>
  <si>
    <r>
      <t xml:space="preserve">      </t>
    </r>
    <r>
      <rPr>
        <sz val="11"/>
        <rFont val="宋体"/>
        <family val="0"/>
      </rPr>
      <t>基础测绘与地理信息监管</t>
    </r>
  </si>
  <si>
    <r>
      <t xml:space="preserve">      </t>
    </r>
    <r>
      <rPr>
        <sz val="11"/>
        <rFont val="宋体"/>
        <family val="0"/>
      </rPr>
      <t>其他自然资源事务支出</t>
    </r>
  </si>
  <si>
    <r>
      <t xml:space="preserve">    </t>
    </r>
    <r>
      <rPr>
        <sz val="11"/>
        <rFont val="宋体"/>
        <family val="0"/>
      </rPr>
      <t>气象事务</t>
    </r>
  </si>
  <si>
    <r>
      <t xml:space="preserve">      </t>
    </r>
    <r>
      <rPr>
        <sz val="11"/>
        <rFont val="宋体"/>
        <family val="0"/>
      </rPr>
      <t>气象事业机构</t>
    </r>
  </si>
  <si>
    <r>
      <t xml:space="preserve">      </t>
    </r>
    <r>
      <rPr>
        <sz val="11"/>
        <rFont val="宋体"/>
        <family val="0"/>
      </rPr>
      <t>气象探测</t>
    </r>
  </si>
  <si>
    <r>
      <t xml:space="preserve">      </t>
    </r>
    <r>
      <rPr>
        <sz val="11"/>
        <rFont val="宋体"/>
        <family val="0"/>
      </rPr>
      <t>气象信息传输及管理</t>
    </r>
  </si>
  <si>
    <r>
      <t xml:space="preserve">      </t>
    </r>
    <r>
      <rPr>
        <sz val="11"/>
        <rFont val="宋体"/>
        <family val="0"/>
      </rPr>
      <t>气象预报预测</t>
    </r>
  </si>
  <si>
    <r>
      <t xml:space="preserve">      </t>
    </r>
    <r>
      <rPr>
        <sz val="11"/>
        <rFont val="宋体"/>
        <family val="0"/>
      </rPr>
      <t>气象服务</t>
    </r>
  </si>
  <si>
    <r>
      <t xml:space="preserve">      </t>
    </r>
    <r>
      <rPr>
        <sz val="11"/>
        <rFont val="宋体"/>
        <family val="0"/>
      </rPr>
      <t>气象装备保障维护</t>
    </r>
  </si>
  <si>
    <r>
      <t xml:space="preserve">      </t>
    </r>
    <r>
      <rPr>
        <sz val="11"/>
        <rFont val="宋体"/>
        <family val="0"/>
      </rPr>
      <t>气象基础设施建设与维修</t>
    </r>
  </si>
  <si>
    <r>
      <t xml:space="preserve">      </t>
    </r>
    <r>
      <rPr>
        <sz val="11"/>
        <rFont val="宋体"/>
        <family val="0"/>
      </rPr>
      <t>气象卫星</t>
    </r>
  </si>
  <si>
    <r>
      <t xml:space="preserve">      </t>
    </r>
    <r>
      <rPr>
        <sz val="11"/>
        <rFont val="宋体"/>
        <family val="0"/>
      </rPr>
      <t>气象法规与标准</t>
    </r>
  </si>
  <si>
    <r>
      <t xml:space="preserve">      </t>
    </r>
    <r>
      <rPr>
        <sz val="11"/>
        <rFont val="宋体"/>
        <family val="0"/>
      </rPr>
      <t>气象资金审计稽查</t>
    </r>
  </si>
  <si>
    <r>
      <t xml:space="preserve">      </t>
    </r>
    <r>
      <rPr>
        <sz val="11"/>
        <rFont val="宋体"/>
        <family val="0"/>
      </rPr>
      <t>其他气象事务支出</t>
    </r>
  </si>
  <si>
    <r>
      <t xml:space="preserve">    </t>
    </r>
    <r>
      <rPr>
        <sz val="11"/>
        <rFont val="宋体"/>
        <family val="0"/>
      </rPr>
      <t>其他自然资源海洋气象等支出</t>
    </r>
  </si>
  <si>
    <t>十九、住房保障支出</t>
  </si>
  <si>
    <r>
      <t xml:space="preserve">    </t>
    </r>
    <r>
      <rPr>
        <sz val="11"/>
        <rFont val="宋体"/>
        <family val="0"/>
      </rPr>
      <t>保障性安居工程支出</t>
    </r>
  </si>
  <si>
    <r>
      <t xml:space="preserve">      </t>
    </r>
    <r>
      <rPr>
        <sz val="11"/>
        <rFont val="宋体"/>
        <family val="0"/>
      </rPr>
      <t>廉租住房</t>
    </r>
  </si>
  <si>
    <r>
      <t xml:space="preserve">      </t>
    </r>
    <r>
      <rPr>
        <sz val="11"/>
        <rFont val="宋体"/>
        <family val="0"/>
      </rPr>
      <t>沉陷区治理</t>
    </r>
  </si>
  <si>
    <r>
      <t xml:space="preserve">      </t>
    </r>
    <r>
      <rPr>
        <sz val="11"/>
        <rFont val="宋体"/>
        <family val="0"/>
      </rPr>
      <t>棚户区改造</t>
    </r>
  </si>
  <si>
    <r>
      <t xml:space="preserve">      </t>
    </r>
    <r>
      <rPr>
        <sz val="11"/>
        <rFont val="宋体"/>
        <family val="0"/>
      </rPr>
      <t>少数民族地区游牧民定居工程</t>
    </r>
  </si>
  <si>
    <r>
      <t xml:space="preserve">      </t>
    </r>
    <r>
      <rPr>
        <sz val="11"/>
        <rFont val="宋体"/>
        <family val="0"/>
      </rPr>
      <t>农村危房改造</t>
    </r>
  </si>
  <si>
    <r>
      <t xml:space="preserve">      </t>
    </r>
    <r>
      <rPr>
        <sz val="11"/>
        <rFont val="宋体"/>
        <family val="0"/>
      </rPr>
      <t>公共租赁住房</t>
    </r>
  </si>
  <si>
    <r>
      <t xml:space="preserve">      </t>
    </r>
    <r>
      <rPr>
        <sz val="11"/>
        <rFont val="宋体"/>
        <family val="0"/>
      </rPr>
      <t>保障性住房租金补贴</t>
    </r>
  </si>
  <si>
    <r>
      <t xml:space="preserve">      </t>
    </r>
    <r>
      <rPr>
        <sz val="11"/>
        <rFont val="宋体"/>
        <family val="0"/>
      </rPr>
      <t>老旧小区改造</t>
    </r>
  </si>
  <si>
    <r>
      <t xml:space="preserve">      </t>
    </r>
    <r>
      <rPr>
        <sz val="11"/>
        <rFont val="宋体"/>
        <family val="0"/>
      </rPr>
      <t>住房租赁市场发展</t>
    </r>
  </si>
  <si>
    <r>
      <t xml:space="preserve">      </t>
    </r>
    <r>
      <rPr>
        <sz val="11"/>
        <rFont val="宋体"/>
        <family val="0"/>
      </rPr>
      <t>其他保障性安居工程支出</t>
    </r>
  </si>
  <si>
    <r>
      <t xml:space="preserve">    </t>
    </r>
    <r>
      <rPr>
        <sz val="11"/>
        <rFont val="宋体"/>
        <family val="0"/>
      </rPr>
      <t>住房改革支出</t>
    </r>
  </si>
  <si>
    <r>
      <t xml:space="preserve">      </t>
    </r>
    <r>
      <rPr>
        <sz val="11"/>
        <rFont val="宋体"/>
        <family val="0"/>
      </rPr>
      <t>住房公积金</t>
    </r>
  </si>
  <si>
    <r>
      <t xml:space="preserve">      </t>
    </r>
    <r>
      <rPr>
        <sz val="11"/>
        <rFont val="宋体"/>
        <family val="0"/>
      </rPr>
      <t>提租补贴</t>
    </r>
  </si>
  <si>
    <r>
      <t xml:space="preserve">      </t>
    </r>
    <r>
      <rPr>
        <sz val="11"/>
        <rFont val="宋体"/>
        <family val="0"/>
      </rPr>
      <t>购房补贴</t>
    </r>
  </si>
  <si>
    <r>
      <t xml:space="preserve">    </t>
    </r>
    <r>
      <rPr>
        <sz val="11"/>
        <rFont val="宋体"/>
        <family val="0"/>
      </rPr>
      <t>城乡社区住宅</t>
    </r>
  </si>
  <si>
    <r>
      <t xml:space="preserve">      </t>
    </r>
    <r>
      <rPr>
        <sz val="11"/>
        <rFont val="宋体"/>
        <family val="0"/>
      </rPr>
      <t>公有住房建设和维修改造支出</t>
    </r>
  </si>
  <si>
    <r>
      <t xml:space="preserve">      </t>
    </r>
    <r>
      <rPr>
        <sz val="11"/>
        <rFont val="宋体"/>
        <family val="0"/>
      </rPr>
      <t>住房公积金管理</t>
    </r>
  </si>
  <si>
    <r>
      <t xml:space="preserve">      </t>
    </r>
    <r>
      <rPr>
        <sz val="11"/>
        <rFont val="宋体"/>
        <family val="0"/>
      </rPr>
      <t>其他城乡社区住宅支出</t>
    </r>
  </si>
  <si>
    <t>二十、粮油物资储备支出</t>
  </si>
  <si>
    <r>
      <t xml:space="preserve">    </t>
    </r>
    <r>
      <rPr>
        <sz val="11"/>
        <rFont val="宋体"/>
        <family val="0"/>
      </rPr>
      <t>粮油物资事务</t>
    </r>
  </si>
  <si>
    <r>
      <t xml:space="preserve">      </t>
    </r>
    <r>
      <rPr>
        <sz val="11"/>
        <rFont val="宋体"/>
        <family val="0"/>
      </rPr>
      <t>财务与审计支出</t>
    </r>
  </si>
  <si>
    <r>
      <t xml:space="preserve">      </t>
    </r>
    <r>
      <rPr>
        <sz val="11"/>
        <rFont val="宋体"/>
        <family val="0"/>
      </rPr>
      <t>信息统计</t>
    </r>
  </si>
  <si>
    <r>
      <t xml:space="preserve">      </t>
    </r>
    <r>
      <rPr>
        <sz val="11"/>
        <rFont val="宋体"/>
        <family val="0"/>
      </rPr>
      <t>专项业务活动</t>
    </r>
  </si>
  <si>
    <r>
      <t xml:space="preserve">      </t>
    </r>
    <r>
      <rPr>
        <sz val="11"/>
        <rFont val="宋体"/>
        <family val="0"/>
      </rPr>
      <t>国家粮油差价补贴</t>
    </r>
  </si>
  <si>
    <r>
      <t xml:space="preserve">      </t>
    </r>
    <r>
      <rPr>
        <sz val="11"/>
        <rFont val="宋体"/>
        <family val="0"/>
      </rPr>
      <t>粮食财务挂账利息补贴</t>
    </r>
  </si>
  <si>
    <r>
      <t xml:space="preserve">      </t>
    </r>
    <r>
      <rPr>
        <sz val="11"/>
        <rFont val="宋体"/>
        <family val="0"/>
      </rPr>
      <t>粮食财务挂账消化款</t>
    </r>
  </si>
  <si>
    <r>
      <t xml:space="preserve">      </t>
    </r>
    <r>
      <rPr>
        <sz val="11"/>
        <rFont val="宋体"/>
        <family val="0"/>
      </rPr>
      <t>处理陈化粮补贴</t>
    </r>
  </si>
  <si>
    <r>
      <t xml:space="preserve">      </t>
    </r>
    <r>
      <rPr>
        <sz val="11"/>
        <rFont val="宋体"/>
        <family val="0"/>
      </rPr>
      <t>粮食风险基金</t>
    </r>
  </si>
  <si>
    <r>
      <t xml:space="preserve">      </t>
    </r>
    <r>
      <rPr>
        <sz val="11"/>
        <rFont val="宋体"/>
        <family val="0"/>
      </rPr>
      <t>粮油市场调控专项资金</t>
    </r>
  </si>
  <si>
    <r>
      <t xml:space="preserve">      </t>
    </r>
    <r>
      <rPr>
        <sz val="11"/>
        <rFont val="宋体"/>
        <family val="0"/>
      </rPr>
      <t>设施建设</t>
    </r>
  </si>
  <si>
    <r>
      <t xml:space="preserve">      </t>
    </r>
    <r>
      <rPr>
        <sz val="11"/>
        <rFont val="宋体"/>
        <family val="0"/>
      </rPr>
      <t>设施安全</t>
    </r>
  </si>
  <si>
    <r>
      <t xml:space="preserve">      </t>
    </r>
    <r>
      <rPr>
        <sz val="11"/>
        <rFont val="宋体"/>
        <family val="0"/>
      </rPr>
      <t>物资保管保养</t>
    </r>
  </si>
  <si>
    <r>
      <t xml:space="preserve">      </t>
    </r>
    <r>
      <rPr>
        <sz val="11"/>
        <rFont val="宋体"/>
        <family val="0"/>
      </rPr>
      <t>其他粮油物资事务支出</t>
    </r>
  </si>
  <si>
    <r>
      <t xml:space="preserve">    </t>
    </r>
    <r>
      <rPr>
        <sz val="11"/>
        <rFont val="宋体"/>
        <family val="0"/>
      </rPr>
      <t>能源储备</t>
    </r>
  </si>
  <si>
    <r>
      <t xml:space="preserve">      </t>
    </r>
    <r>
      <rPr>
        <sz val="11"/>
        <rFont val="宋体"/>
        <family val="0"/>
      </rPr>
      <t>石油储备</t>
    </r>
  </si>
  <si>
    <r>
      <t xml:space="preserve">      </t>
    </r>
    <r>
      <rPr>
        <sz val="11"/>
        <rFont val="宋体"/>
        <family val="0"/>
      </rPr>
      <t>天然铀能源储备</t>
    </r>
  </si>
  <si>
    <r>
      <t xml:space="preserve">      </t>
    </r>
    <r>
      <rPr>
        <sz val="11"/>
        <rFont val="宋体"/>
        <family val="0"/>
      </rPr>
      <t>煤炭储备</t>
    </r>
  </si>
  <si>
    <r>
      <t xml:space="preserve">      </t>
    </r>
    <r>
      <rPr>
        <sz val="11"/>
        <rFont val="宋体"/>
        <family val="0"/>
      </rPr>
      <t>成品油储备</t>
    </r>
  </si>
  <si>
    <r>
      <t xml:space="preserve">      </t>
    </r>
    <r>
      <rPr>
        <sz val="11"/>
        <rFont val="宋体"/>
        <family val="0"/>
      </rPr>
      <t>其他能源储备支出</t>
    </r>
  </si>
  <si>
    <r>
      <t xml:space="preserve">    </t>
    </r>
    <r>
      <rPr>
        <sz val="11"/>
        <rFont val="宋体"/>
        <family val="0"/>
      </rPr>
      <t>粮油储备</t>
    </r>
  </si>
  <si>
    <r>
      <t xml:space="preserve">      </t>
    </r>
    <r>
      <rPr>
        <sz val="11"/>
        <rFont val="宋体"/>
        <family val="0"/>
      </rPr>
      <t>储备粮油补贴</t>
    </r>
  </si>
  <si>
    <r>
      <t xml:space="preserve">      </t>
    </r>
    <r>
      <rPr>
        <sz val="11"/>
        <rFont val="宋体"/>
        <family val="0"/>
      </rPr>
      <t>储备粮油差价补贴</t>
    </r>
  </si>
  <si>
    <r>
      <t xml:space="preserve">      </t>
    </r>
    <r>
      <rPr>
        <sz val="11"/>
        <rFont val="宋体"/>
        <family val="0"/>
      </rPr>
      <t>储备粮（油）库建设</t>
    </r>
  </si>
  <si>
    <r>
      <t xml:space="preserve">      </t>
    </r>
    <r>
      <rPr>
        <sz val="11"/>
        <rFont val="宋体"/>
        <family val="0"/>
      </rPr>
      <t>最低收购价政策支出</t>
    </r>
  </si>
  <si>
    <r>
      <t xml:space="preserve">      </t>
    </r>
    <r>
      <rPr>
        <sz val="11"/>
        <rFont val="宋体"/>
        <family val="0"/>
      </rPr>
      <t>其他粮油储备支出</t>
    </r>
  </si>
  <si>
    <r>
      <t xml:space="preserve">    </t>
    </r>
    <r>
      <rPr>
        <sz val="11"/>
        <rFont val="宋体"/>
        <family val="0"/>
      </rPr>
      <t>重要商品储备</t>
    </r>
  </si>
  <si>
    <r>
      <t xml:space="preserve">      </t>
    </r>
    <r>
      <rPr>
        <sz val="11"/>
        <rFont val="宋体"/>
        <family val="0"/>
      </rPr>
      <t>棉花储备</t>
    </r>
  </si>
  <si>
    <r>
      <t xml:space="preserve">      </t>
    </r>
    <r>
      <rPr>
        <sz val="11"/>
        <rFont val="宋体"/>
        <family val="0"/>
      </rPr>
      <t>食糖储备</t>
    </r>
  </si>
  <si>
    <r>
      <t xml:space="preserve">      </t>
    </r>
    <r>
      <rPr>
        <sz val="11"/>
        <rFont val="宋体"/>
        <family val="0"/>
      </rPr>
      <t>肉类储备</t>
    </r>
  </si>
  <si>
    <r>
      <t xml:space="preserve">      </t>
    </r>
    <r>
      <rPr>
        <sz val="11"/>
        <rFont val="宋体"/>
        <family val="0"/>
      </rPr>
      <t>化肥储备</t>
    </r>
  </si>
  <si>
    <r>
      <t xml:space="preserve">      </t>
    </r>
    <r>
      <rPr>
        <sz val="11"/>
        <rFont val="宋体"/>
        <family val="0"/>
      </rPr>
      <t>农药储备</t>
    </r>
  </si>
  <si>
    <r>
      <t xml:space="preserve">      </t>
    </r>
    <r>
      <rPr>
        <sz val="11"/>
        <rFont val="宋体"/>
        <family val="0"/>
      </rPr>
      <t>边销茶储备</t>
    </r>
  </si>
  <si>
    <r>
      <t xml:space="preserve">      </t>
    </r>
    <r>
      <rPr>
        <sz val="11"/>
        <rFont val="宋体"/>
        <family val="0"/>
      </rPr>
      <t>羊毛储备</t>
    </r>
  </si>
  <si>
    <r>
      <t xml:space="preserve">      </t>
    </r>
    <r>
      <rPr>
        <sz val="11"/>
        <rFont val="宋体"/>
        <family val="0"/>
      </rPr>
      <t>医药储备</t>
    </r>
  </si>
  <si>
    <r>
      <t xml:space="preserve">      </t>
    </r>
    <r>
      <rPr>
        <sz val="11"/>
        <rFont val="宋体"/>
        <family val="0"/>
      </rPr>
      <t>食盐储备</t>
    </r>
  </si>
  <si>
    <r>
      <t xml:space="preserve">      </t>
    </r>
    <r>
      <rPr>
        <sz val="11"/>
        <rFont val="宋体"/>
        <family val="0"/>
      </rPr>
      <t>战略物资储备</t>
    </r>
  </si>
  <si>
    <r>
      <t xml:space="preserve">      </t>
    </r>
    <r>
      <rPr>
        <sz val="11"/>
        <rFont val="宋体"/>
        <family val="0"/>
      </rPr>
      <t>应急物资储备</t>
    </r>
  </si>
  <si>
    <r>
      <t xml:space="preserve">      </t>
    </r>
    <r>
      <rPr>
        <sz val="11"/>
        <rFont val="宋体"/>
        <family val="0"/>
      </rPr>
      <t>其他重要商品储备支出</t>
    </r>
  </si>
  <si>
    <t>二十一、灾害防治及应急管理支出</t>
  </si>
  <si>
    <r>
      <t xml:space="preserve">    </t>
    </r>
    <r>
      <rPr>
        <sz val="11"/>
        <rFont val="宋体"/>
        <family val="0"/>
      </rPr>
      <t>应急管理事务</t>
    </r>
  </si>
  <si>
    <r>
      <t xml:space="preserve">      </t>
    </r>
    <r>
      <rPr>
        <sz val="11"/>
        <rFont val="宋体"/>
        <family val="0"/>
      </rPr>
      <t>灾害风险防治</t>
    </r>
  </si>
  <si>
    <r>
      <t xml:space="preserve">      </t>
    </r>
    <r>
      <rPr>
        <sz val="11"/>
        <rFont val="宋体"/>
        <family val="0"/>
      </rPr>
      <t>国务院安委会专项</t>
    </r>
  </si>
  <si>
    <r>
      <t xml:space="preserve">      </t>
    </r>
    <r>
      <rPr>
        <sz val="11"/>
        <rFont val="宋体"/>
        <family val="0"/>
      </rPr>
      <t>安全监管</t>
    </r>
  </si>
  <si>
    <r>
      <t xml:space="preserve">      </t>
    </r>
    <r>
      <rPr>
        <sz val="11"/>
        <rFont val="宋体"/>
        <family val="0"/>
      </rPr>
      <t>安全生产基础</t>
    </r>
  </si>
  <si>
    <r>
      <t xml:space="preserve">      </t>
    </r>
    <r>
      <rPr>
        <sz val="11"/>
        <rFont val="宋体"/>
        <family val="0"/>
      </rPr>
      <t>应急救援</t>
    </r>
  </si>
  <si>
    <r>
      <t xml:space="preserve">      </t>
    </r>
    <r>
      <rPr>
        <sz val="11"/>
        <rFont val="宋体"/>
        <family val="0"/>
      </rPr>
      <t>应急管理</t>
    </r>
  </si>
  <si>
    <r>
      <t xml:space="preserve">      </t>
    </r>
    <r>
      <rPr>
        <sz val="11"/>
        <rFont val="宋体"/>
        <family val="0"/>
      </rPr>
      <t>其他应急管理支出</t>
    </r>
  </si>
  <si>
    <r>
      <t xml:space="preserve">    </t>
    </r>
    <r>
      <rPr>
        <sz val="11"/>
        <rFont val="宋体"/>
        <family val="0"/>
      </rPr>
      <t>消防事务</t>
    </r>
  </si>
  <si>
    <r>
      <t xml:space="preserve">      </t>
    </r>
    <r>
      <rPr>
        <sz val="11"/>
        <rFont val="宋体"/>
        <family val="0"/>
      </rPr>
      <t>消防应急救援</t>
    </r>
  </si>
  <si>
    <r>
      <t xml:space="preserve">      </t>
    </r>
    <r>
      <rPr>
        <sz val="11"/>
        <rFont val="宋体"/>
        <family val="0"/>
      </rPr>
      <t>其他消防事务支出</t>
    </r>
  </si>
  <si>
    <r>
      <t xml:space="preserve">    </t>
    </r>
    <r>
      <rPr>
        <sz val="11"/>
        <rFont val="宋体"/>
        <family val="0"/>
      </rPr>
      <t>森林消防事务</t>
    </r>
  </si>
  <si>
    <r>
      <t xml:space="preserve">      </t>
    </r>
    <r>
      <rPr>
        <sz val="11"/>
        <rFont val="宋体"/>
        <family val="0"/>
      </rPr>
      <t>森林消防应急救援</t>
    </r>
  </si>
  <si>
    <r>
      <t xml:space="preserve">      </t>
    </r>
    <r>
      <rPr>
        <sz val="11"/>
        <rFont val="宋体"/>
        <family val="0"/>
      </rPr>
      <t>其他森林消防事务支出</t>
    </r>
  </si>
  <si>
    <r>
      <t xml:space="preserve">    </t>
    </r>
    <r>
      <rPr>
        <sz val="11"/>
        <rFont val="宋体"/>
        <family val="0"/>
      </rPr>
      <t>煤矿安全</t>
    </r>
  </si>
  <si>
    <r>
      <t xml:space="preserve">      </t>
    </r>
    <r>
      <rPr>
        <sz val="11"/>
        <rFont val="宋体"/>
        <family val="0"/>
      </rPr>
      <t>煤矿安全监察事务</t>
    </r>
  </si>
  <si>
    <r>
      <t xml:space="preserve">      </t>
    </r>
    <r>
      <rPr>
        <sz val="11"/>
        <rFont val="宋体"/>
        <family val="0"/>
      </rPr>
      <t>煤矿应急救援事务</t>
    </r>
  </si>
  <si>
    <r>
      <t xml:space="preserve">      </t>
    </r>
    <r>
      <rPr>
        <sz val="11"/>
        <rFont val="宋体"/>
        <family val="0"/>
      </rPr>
      <t>其他煤矿安全支出</t>
    </r>
  </si>
  <si>
    <r>
      <t xml:space="preserve">    </t>
    </r>
    <r>
      <rPr>
        <sz val="11"/>
        <rFont val="宋体"/>
        <family val="0"/>
      </rPr>
      <t>地震事务</t>
    </r>
  </si>
  <si>
    <r>
      <t xml:space="preserve">      </t>
    </r>
    <r>
      <rPr>
        <sz val="11"/>
        <rFont val="宋体"/>
        <family val="0"/>
      </rPr>
      <t>地震监测</t>
    </r>
  </si>
  <si>
    <r>
      <t xml:space="preserve">      </t>
    </r>
    <r>
      <rPr>
        <sz val="11"/>
        <rFont val="宋体"/>
        <family val="0"/>
      </rPr>
      <t>地震预测预报</t>
    </r>
  </si>
  <si>
    <r>
      <t xml:space="preserve">      </t>
    </r>
    <r>
      <rPr>
        <sz val="11"/>
        <rFont val="宋体"/>
        <family val="0"/>
      </rPr>
      <t>地震灾害预防</t>
    </r>
  </si>
  <si>
    <r>
      <t xml:space="preserve">      </t>
    </r>
    <r>
      <rPr>
        <sz val="11"/>
        <rFont val="宋体"/>
        <family val="0"/>
      </rPr>
      <t>地震应急救援</t>
    </r>
  </si>
  <si>
    <r>
      <t xml:space="preserve">      </t>
    </r>
    <r>
      <rPr>
        <sz val="11"/>
        <rFont val="宋体"/>
        <family val="0"/>
      </rPr>
      <t>地震环境探察</t>
    </r>
  </si>
  <si>
    <r>
      <t xml:space="preserve">      </t>
    </r>
    <r>
      <rPr>
        <sz val="11"/>
        <rFont val="宋体"/>
        <family val="0"/>
      </rPr>
      <t>防震减灾信息管理</t>
    </r>
  </si>
  <si>
    <r>
      <t xml:space="preserve">      </t>
    </r>
    <r>
      <rPr>
        <sz val="11"/>
        <rFont val="宋体"/>
        <family val="0"/>
      </rPr>
      <t>防震减灾基础管理</t>
    </r>
  </si>
  <si>
    <r>
      <t xml:space="preserve">      </t>
    </r>
    <r>
      <rPr>
        <sz val="11"/>
        <rFont val="宋体"/>
        <family val="0"/>
      </rPr>
      <t>地震事业机构</t>
    </r>
  </si>
  <si>
    <r>
      <t xml:space="preserve">      </t>
    </r>
    <r>
      <rPr>
        <sz val="11"/>
        <rFont val="宋体"/>
        <family val="0"/>
      </rPr>
      <t>其他地震事务支出</t>
    </r>
  </si>
  <si>
    <r>
      <t xml:space="preserve">    </t>
    </r>
    <r>
      <rPr>
        <sz val="11"/>
        <rFont val="宋体"/>
        <family val="0"/>
      </rPr>
      <t>自然灾害防治</t>
    </r>
  </si>
  <si>
    <r>
      <t xml:space="preserve">      </t>
    </r>
    <r>
      <rPr>
        <sz val="11"/>
        <rFont val="宋体"/>
        <family val="0"/>
      </rPr>
      <t>地质灾害防治</t>
    </r>
  </si>
  <si>
    <r>
      <t xml:space="preserve">      </t>
    </r>
    <r>
      <rPr>
        <sz val="11"/>
        <rFont val="宋体"/>
        <family val="0"/>
      </rPr>
      <t>森林草原防灾减灾</t>
    </r>
  </si>
  <si>
    <r>
      <t xml:space="preserve">      </t>
    </r>
    <r>
      <rPr>
        <sz val="11"/>
        <rFont val="宋体"/>
        <family val="0"/>
      </rPr>
      <t>其他自然灾害防治支出</t>
    </r>
  </si>
  <si>
    <r>
      <t xml:space="preserve">    </t>
    </r>
    <r>
      <rPr>
        <sz val="11"/>
        <rFont val="宋体"/>
        <family val="0"/>
      </rPr>
      <t>自然灾害救灾及恢复重建支出</t>
    </r>
  </si>
  <si>
    <r>
      <t xml:space="preserve">      </t>
    </r>
    <r>
      <rPr>
        <sz val="11"/>
        <rFont val="宋体"/>
        <family val="0"/>
      </rPr>
      <t>自然灾害救灾补助</t>
    </r>
  </si>
  <si>
    <r>
      <t xml:space="preserve">      </t>
    </r>
    <r>
      <rPr>
        <sz val="11"/>
        <rFont val="宋体"/>
        <family val="0"/>
      </rPr>
      <t>自然灾害灾后重建补助</t>
    </r>
  </si>
  <si>
    <r>
      <t xml:space="preserve">      </t>
    </r>
    <r>
      <rPr>
        <sz val="11"/>
        <rFont val="宋体"/>
        <family val="0"/>
      </rPr>
      <t>其他自然灾害救灾及恢复重建支出</t>
    </r>
  </si>
  <si>
    <r>
      <t xml:space="preserve">    </t>
    </r>
    <r>
      <rPr>
        <sz val="11"/>
        <rFont val="宋体"/>
        <family val="0"/>
      </rPr>
      <t>其他灾害防治及应急管理支出</t>
    </r>
  </si>
  <si>
    <t>二十二、预备费</t>
  </si>
  <si>
    <t>二十三、债务付息支出</t>
  </si>
  <si>
    <r>
      <t xml:space="preserve">    </t>
    </r>
    <r>
      <rPr>
        <sz val="11"/>
        <rFont val="宋体"/>
        <family val="0"/>
      </rPr>
      <t>地方政府一般债务付息支出</t>
    </r>
  </si>
  <si>
    <r>
      <t xml:space="preserve">      </t>
    </r>
    <r>
      <rPr>
        <sz val="11"/>
        <rFont val="宋体"/>
        <family val="0"/>
      </rPr>
      <t>地方政府一般债券付息支出</t>
    </r>
  </si>
  <si>
    <r>
      <t xml:space="preserve">      </t>
    </r>
    <r>
      <rPr>
        <sz val="11"/>
        <rFont val="宋体"/>
        <family val="0"/>
      </rPr>
      <t>地方政府向外国政府借款付息支出</t>
    </r>
  </si>
  <si>
    <r>
      <t xml:space="preserve">      </t>
    </r>
    <r>
      <rPr>
        <sz val="11"/>
        <rFont val="宋体"/>
        <family val="0"/>
      </rPr>
      <t>地方政府向国际组织借款付息支出</t>
    </r>
  </si>
  <si>
    <r>
      <t xml:space="preserve">      </t>
    </r>
    <r>
      <rPr>
        <sz val="11"/>
        <rFont val="宋体"/>
        <family val="0"/>
      </rPr>
      <t>地方政府其他一般债务付息支出</t>
    </r>
  </si>
  <si>
    <t>二十四、债务发行费用支出</t>
  </si>
  <si>
    <r>
      <t xml:space="preserve">    </t>
    </r>
    <r>
      <rPr>
        <sz val="11"/>
        <rFont val="宋体"/>
        <family val="0"/>
      </rPr>
      <t>地方政府一般债务发行费用支出</t>
    </r>
  </si>
  <si>
    <t>二十五、其他支出</t>
  </si>
  <si>
    <r>
      <t xml:space="preserve">    </t>
    </r>
    <r>
      <rPr>
        <sz val="11"/>
        <rFont val="宋体"/>
        <family val="0"/>
      </rPr>
      <t>年初预留</t>
    </r>
  </si>
  <si>
    <t>支出合计</t>
  </si>
  <si>
    <t>表三</t>
  </si>
  <si>
    <t>双牌县2020年一般公共预算本级支出表</t>
  </si>
  <si>
    <t>表四</t>
  </si>
  <si>
    <t>2021年双牌县一般公共预算基本支出预算表</t>
  </si>
  <si>
    <t>单位:万元</t>
  </si>
  <si>
    <t>科目编码</t>
  </si>
  <si>
    <t>科目名称</t>
  </si>
  <si>
    <t>一般公共预算基本支出预算数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</si>
  <si>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</si>
  <si>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</si>
  <si>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</si>
  <si>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</si>
  <si>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</si>
  <si>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</si>
  <si>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</si>
  <si>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</si>
  <si>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</si>
  <si>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</si>
  <si>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</si>
  <si>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</si>
  <si>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</si>
  <si>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</si>
  <si>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</si>
  <si>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</si>
  <si>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</si>
  <si>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</si>
  <si>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</si>
  <si>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</si>
  <si>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</si>
  <si>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</si>
  <si>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</si>
  <si>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</si>
  <si>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</si>
  <si>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</si>
  <si>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</si>
  <si>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</si>
  <si>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</si>
  <si>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</si>
  <si>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</si>
  <si>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</si>
  <si>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</si>
  <si>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</si>
  <si>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</si>
  <si>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</si>
  <si>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</si>
  <si>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</si>
  <si>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</si>
  <si>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</si>
  <si>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</si>
  <si>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</si>
  <si>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</si>
  <si>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</si>
  <si>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</si>
  <si>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</si>
  <si>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</si>
  <si>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</si>
  <si>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</si>
  <si>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</si>
  <si>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</si>
  <si>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</si>
  <si>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</si>
  <si>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</si>
  <si>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</si>
  <si>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</si>
  <si>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</si>
  <si>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</si>
  <si>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</si>
  <si>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表五</t>
  </si>
  <si>
    <t>双牌县2021年一般公共预算税收返还和转移支付表</t>
  </si>
  <si>
    <t>地    区</t>
  </si>
  <si>
    <t>转移支付合计</t>
  </si>
  <si>
    <t>税收返还收入</t>
  </si>
  <si>
    <t>一          般              性                 转               移                 支            付</t>
  </si>
  <si>
    <r>
      <rPr>
        <sz val="9"/>
        <rFont val="宋体"/>
        <family val="0"/>
      </rPr>
      <t>专</t>
    </r>
    <r>
      <rPr>
        <sz val="9"/>
        <rFont val="Times New Roman"/>
        <family val="1"/>
      </rPr>
      <t xml:space="preserve">                   </t>
    </r>
    <r>
      <rPr>
        <sz val="9"/>
        <rFont val="宋体"/>
        <family val="0"/>
      </rPr>
      <t>项</t>
    </r>
    <r>
      <rPr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>转</t>
    </r>
    <r>
      <rPr>
        <sz val="9"/>
        <rFont val="Times New Roman"/>
        <family val="1"/>
      </rPr>
      <t xml:space="preserve">               </t>
    </r>
    <r>
      <rPr>
        <sz val="9"/>
        <rFont val="宋体"/>
        <family val="0"/>
      </rPr>
      <t>移</t>
    </r>
    <r>
      <rPr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>支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付</t>
    </r>
  </si>
  <si>
    <t>税收返还收入小计</t>
  </si>
  <si>
    <t>增值税税收返还收入</t>
  </si>
  <si>
    <t>所得税基数返还收入</t>
  </si>
  <si>
    <t>成品油税费改革税收返还收入</t>
  </si>
  <si>
    <t>其他返还性收入</t>
  </si>
  <si>
    <t>一般性转移支付小计</t>
  </si>
  <si>
    <t>体制补助收入</t>
  </si>
  <si>
    <t>均衡性转移支付收入</t>
  </si>
  <si>
    <t>县级基本财力保障机制奖补资金收入</t>
  </si>
  <si>
    <t>结算补助收入</t>
  </si>
  <si>
    <t>资源枯竭型城市转移支付补助收入</t>
  </si>
  <si>
    <t>企业事业单位划转补助收入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</si>
  <si>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</si>
  <si>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</si>
  <si>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</si>
  <si>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</si>
  <si>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</si>
  <si>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边境地区转移支付收入</t>
  </si>
  <si>
    <t>贫困地区转移支付收入</t>
  </si>
  <si>
    <t>一般公共服务共同财政事权转移支付收入</t>
  </si>
  <si>
    <t>外交共同财政事权转移支付收入</t>
  </si>
  <si>
    <t>国防共同财政事权转移支付收入</t>
  </si>
  <si>
    <t>公共安全共同财政事权转移支付收入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</si>
  <si>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</si>
  <si>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</si>
  <si>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</si>
  <si>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</si>
  <si>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</si>
  <si>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</si>
  <si>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城乡社区共同财政事权转移支付收入</t>
  </si>
  <si>
    <t>农林水共同财政事权转移支付收入</t>
  </si>
  <si>
    <t>交通运输共同财政事权转移支付收入</t>
  </si>
  <si>
    <t>资源勘探信息等共同财政事权转移支付收入</t>
  </si>
  <si>
    <t>商业服务业等共同财政事权转移支付收入</t>
  </si>
  <si>
    <t>金融共同财政事权转移支付收入</t>
  </si>
  <si>
    <t>自然资源海洋气象等共同财政事权转移支付收入</t>
  </si>
  <si>
    <t>住房保障共同财政事权转移支付收入</t>
  </si>
  <si>
    <t>粮油物资储备共同财政事权转移支付收入</t>
  </si>
  <si>
    <t>灾害防治及应急管理共同财政事权转移支付收入</t>
  </si>
  <si>
    <t>其他共同财政事权转移支付收入</t>
  </si>
  <si>
    <t>其他一般性转移支付收入</t>
  </si>
  <si>
    <r>
      <rPr>
        <b/>
        <sz val="9"/>
        <rFont val="宋体"/>
        <family val="0"/>
      </rPr>
      <t>专项转移支付小计</t>
    </r>
  </si>
  <si>
    <r>
      <rPr>
        <sz val="9"/>
        <rFont val="宋体"/>
        <family val="0"/>
      </rPr>
      <t>一般公共服务</t>
    </r>
  </si>
  <si>
    <r>
      <rPr>
        <sz val="9"/>
        <rFont val="宋体"/>
        <family val="0"/>
      </rPr>
      <t>外交</t>
    </r>
  </si>
  <si>
    <r>
      <rPr>
        <sz val="9"/>
        <rFont val="宋体"/>
        <family val="0"/>
      </rPr>
      <t>国防</t>
    </r>
  </si>
  <si>
    <r>
      <rPr>
        <sz val="9"/>
        <rFont val="宋体"/>
        <family val="0"/>
      </rPr>
      <t>公共
安全</t>
    </r>
  </si>
  <si>
    <r>
      <rPr>
        <sz val="9"/>
        <rFont val="宋体"/>
        <family val="0"/>
      </rPr>
      <t>教育</t>
    </r>
  </si>
  <si>
    <r>
      <rPr>
        <sz val="9"/>
        <rFont val="宋体"/>
        <family val="0"/>
      </rPr>
      <t>科学
技术</t>
    </r>
  </si>
  <si>
    <t>文化旅游体育与传媒</t>
  </si>
  <si>
    <r>
      <rPr>
        <sz val="9"/>
        <rFont val="宋体"/>
        <family val="0"/>
      </rPr>
      <t>社会保障和就业</t>
    </r>
  </si>
  <si>
    <r>
      <rPr>
        <sz val="9"/>
        <rFont val="宋体"/>
        <family val="0"/>
      </rPr>
      <t>卫生
健康</t>
    </r>
  </si>
  <si>
    <r>
      <rPr>
        <sz val="9"/>
        <rFont val="宋体"/>
        <family val="0"/>
      </rPr>
      <t>节能
环保</t>
    </r>
  </si>
  <si>
    <r>
      <rPr>
        <sz val="9"/>
        <rFont val="宋体"/>
        <family val="0"/>
      </rPr>
      <t>城乡
社区</t>
    </r>
  </si>
  <si>
    <r>
      <rPr>
        <sz val="9"/>
        <rFont val="宋体"/>
        <family val="0"/>
      </rPr>
      <t>农林水</t>
    </r>
  </si>
  <si>
    <r>
      <rPr>
        <sz val="9"/>
        <rFont val="宋体"/>
        <family val="0"/>
      </rPr>
      <t>交通
运输</t>
    </r>
  </si>
  <si>
    <r>
      <rPr>
        <sz val="9"/>
        <rFont val="宋体"/>
        <family val="0"/>
      </rPr>
      <t>资源勘探信息等</t>
    </r>
  </si>
  <si>
    <r>
      <rPr>
        <sz val="9"/>
        <rFont val="宋体"/>
        <family val="0"/>
      </rPr>
      <t>商业服务业等</t>
    </r>
  </si>
  <si>
    <r>
      <rPr>
        <sz val="9"/>
        <rFont val="宋体"/>
        <family val="0"/>
      </rPr>
      <t>金融</t>
    </r>
  </si>
  <si>
    <r>
      <rPr>
        <sz val="9"/>
        <rFont val="宋体"/>
        <family val="0"/>
      </rPr>
      <t>自然资源海洋气象</t>
    </r>
  </si>
  <si>
    <r>
      <rPr>
        <sz val="9"/>
        <rFont val="宋体"/>
        <family val="0"/>
      </rPr>
      <t>住房
保障</t>
    </r>
  </si>
  <si>
    <r>
      <rPr>
        <sz val="9"/>
        <rFont val="宋体"/>
        <family val="0"/>
      </rPr>
      <t>粮油物资储备</t>
    </r>
  </si>
  <si>
    <r>
      <rPr>
        <sz val="9"/>
        <rFont val="宋体"/>
        <family val="0"/>
      </rPr>
      <t>灾害防治及应急管理</t>
    </r>
  </si>
  <si>
    <r>
      <rPr>
        <sz val="9"/>
        <rFont val="宋体"/>
        <family val="0"/>
      </rPr>
      <t>其他专项转移支付</t>
    </r>
  </si>
  <si>
    <r>
      <rPr>
        <sz val="10"/>
        <rFont val="宋体"/>
        <family val="0"/>
      </rPr>
      <t>双牌县</t>
    </r>
  </si>
  <si>
    <t>2020年度双牌县地方政府一般债务余额情况预计执行表</t>
  </si>
  <si>
    <t>表六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</si>
  <si>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</si>
  <si>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</si>
  <si>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</si>
  <si>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</si>
  <si>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</si>
  <si>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</si>
  <si>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</si>
  <si>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</si>
  <si>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</si>
  <si>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</si>
  <si>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</si>
  <si>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</si>
  <si>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</si>
  <si>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表七</t>
  </si>
  <si>
    <t>2021年双牌县地方政府债务余额预算情况表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</si>
</sst>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\$#,##0.00;\(\$#,##0.00\)"/>
    <numFmt numFmtId="179" formatCode="_-&quot;$&quot;\ * #,##0.00_-;_-&quot;$&quot;\ * #,##0.00\-;_-&quot;$&quot;\ * &quot;-&quot;??_-;_-@_-"/>
    <numFmt numFmtId="180" formatCode="#,##0;\(#,##0\)"/>
    <numFmt numFmtId="181" formatCode="&quot;$&quot;#,##0_);\(&quot;$&quot;#,##0\)"/>
    <numFmt numFmtId="182" formatCode="_-* #,##0.00&quot;$&quot;_-;\-* #,##0.00&quot;$&quot;_-;_-* &quot;-&quot;??&quot;$&quot;_-;_-@_-"/>
    <numFmt numFmtId="183" formatCode="0.0"/>
    <numFmt numFmtId="184" formatCode="_-&quot;$&quot;\ * #,##0_-;_-&quot;$&quot;\ * #,##0\-;_-&quot;$&quot;\ * &quot;-&quot;_-;_-@_-"/>
    <numFmt numFmtId="185" formatCode="&quot;$&quot;\ #,##0.00_-;[Red]&quot;$&quot;\ #,##0.00\-"/>
    <numFmt numFmtId="186" formatCode="0.00_)"/>
    <numFmt numFmtId="187" formatCode="#,##0;\-#,##0;&quot;-&quot;"/>
    <numFmt numFmtId="188" formatCode="_(&quot;$&quot;* #,##0.00_);_(&quot;$&quot;* \(#,##0.00\);_(&quot;$&quot;* &quot;-&quot;??_);_(@_)"/>
    <numFmt numFmtId="189" formatCode="_-* #,##0.00_-;\-* #,##0.00_-;_-* &quot;-&quot;??_-;_-@_-"/>
    <numFmt numFmtId="190" formatCode="#,##0;[Red]\(#,##0\)"/>
    <numFmt numFmtId="191" formatCode="\$#,##0;\(\$#,##0\)"/>
    <numFmt numFmtId="192" formatCode="#,##0.0_);\(#,##0.0\)"/>
    <numFmt numFmtId="193" formatCode="_-* #,##0\ _k_r_-;\-* #,##0\ _k_r_-;_-* &quot;-&quot;\ _k_r_-;_-@_-"/>
    <numFmt numFmtId="194" formatCode="&quot;?\t#,##0_);[Red]\(&quot;&quot;?&quot;\t#,##0\)"/>
    <numFmt numFmtId="195" formatCode="&quot;$&quot;#,##0_);[Red]\(&quot;$&quot;#,##0\)"/>
    <numFmt numFmtId="196" formatCode="&quot;$&quot;#,##0.00_);[Red]\(&quot;$&quot;#,##0.00\)"/>
    <numFmt numFmtId="197" formatCode="_-* #,##0.00\ _k_r_-;\-* #,##0.00\ _k_r_-;_-* &quot;-&quot;??\ _k_r_-;_-@_-"/>
    <numFmt numFmtId="198" formatCode="_-* #,##0.00_$_-;\-* #,##0.00_$_-;_-* &quot;-&quot;??_$_-;_-@_-"/>
    <numFmt numFmtId="199" formatCode="#\ ??/??"/>
    <numFmt numFmtId="200" formatCode="&quot;綅&quot;\t#,##0_);[Red]\(&quot;綅&quot;\t#,##0\)"/>
    <numFmt numFmtId="201" formatCode="_(&quot;$&quot;* #,##0_);_(&quot;$&quot;* \(#,##0\);_(&quot;$&quot;* &quot;-&quot;_);_(@_)"/>
    <numFmt numFmtId="202" formatCode="_-* #,##0&quot;$&quot;_-;\-* #,##0&quot;$&quot;_-;_-* &quot;-&quot;&quot;$&quot;_-;_-@_-"/>
    <numFmt numFmtId="203" formatCode="_-&quot;$&quot;* #,##0.00_-;\-&quot;$&quot;* #,##0.00_-;_-&quot;$&quot;* &quot;-&quot;??_-;_-@_-"/>
    <numFmt numFmtId="204" formatCode="_-* #,##0_$_-;\-* #,##0_$_-;_-* &quot;-&quot;_$_-;_-@_-"/>
    <numFmt numFmtId="205" formatCode="0_ "/>
    <numFmt numFmtId="206" formatCode="0.0_ "/>
    <numFmt numFmtId="207" formatCode="0.00_ "/>
    <numFmt numFmtId="208" formatCode="0.0%"/>
    <numFmt numFmtId="209" formatCode="0_);[Red]\(0\)"/>
  </numFmts>
  <fonts count="1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Calibri"/>
      <family val="2"/>
    </font>
    <font>
      <sz val="12"/>
      <color indexed="9"/>
      <name val="楷体_GB2312"/>
      <family val="3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7"/>
      <name val="楷体_GB2312"/>
      <family val="3"/>
    </font>
    <font>
      <sz val="12"/>
      <color indexed="10"/>
      <name val="楷体_GB2312"/>
      <family val="3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Calibri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i/>
      <sz val="12"/>
      <color indexed="23"/>
      <name val="楷体_GB2312"/>
      <family val="3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63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20"/>
      <name val="Calibri"/>
      <family val="2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3"/>
      <color indexed="56"/>
      <name val="楷体_GB2312"/>
      <family val="3"/>
    </font>
    <font>
      <sz val="12"/>
      <color indexed="9"/>
      <name val="宋体"/>
      <family val="0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1"/>
      <color indexed="62"/>
      <name val="Calibri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name val="Helv"/>
      <family val="2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52"/>
      <name val="Calibri"/>
      <family val="2"/>
    </font>
    <font>
      <b/>
      <sz val="12"/>
      <color indexed="8"/>
      <name val="楷体_GB2312"/>
      <family val="3"/>
    </font>
    <font>
      <sz val="11"/>
      <color indexed="17"/>
      <name val="Calibri"/>
      <family val="2"/>
    </font>
    <font>
      <sz val="11"/>
      <name val="ＭＳ Ｐゴシック"/>
      <family val="2"/>
    </font>
    <font>
      <b/>
      <sz val="10"/>
      <name val="Tms Rmn"/>
      <family val="2"/>
    </font>
    <font>
      <u val="single"/>
      <sz val="7.5"/>
      <color indexed="12"/>
      <name val="Arial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0"/>
      <name val="楷体"/>
      <family val="3"/>
    </font>
    <font>
      <sz val="11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12"/>
      <color indexed="9"/>
      <name val="Helv"/>
      <family val="2"/>
    </font>
    <font>
      <b/>
      <sz val="18"/>
      <name val="Arial"/>
      <family val="2"/>
    </font>
    <font>
      <b/>
      <sz val="12"/>
      <color indexed="63"/>
      <name val="楷体_GB2312"/>
      <family val="3"/>
    </font>
    <font>
      <sz val="10"/>
      <color indexed="8"/>
      <name val="MS Sans Serif"/>
      <family val="2"/>
    </font>
    <font>
      <sz val="12"/>
      <name val="바탕체"/>
      <family val="0"/>
    </font>
    <font>
      <sz val="11"/>
      <color indexed="17"/>
      <name val="Tahoma"/>
      <family val="2"/>
    </font>
    <font>
      <sz val="7"/>
      <name val="Small Fonts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b/>
      <sz val="11"/>
      <color indexed="56"/>
      <name val="楷体_GB2312"/>
      <family val="3"/>
    </font>
    <font>
      <u val="single"/>
      <sz val="11"/>
      <color indexed="12"/>
      <name val="宋体"/>
      <family val="0"/>
    </font>
    <font>
      <b/>
      <sz val="15"/>
      <color indexed="56"/>
      <name val="楷体_GB2312"/>
      <family val="3"/>
    </font>
    <font>
      <sz val="7"/>
      <color indexed="10"/>
      <name val="Helv"/>
      <family val="2"/>
    </font>
    <font>
      <b/>
      <sz val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sz val="12"/>
      <color indexed="60"/>
      <name val="楷体_GB2312"/>
      <family val="3"/>
    </font>
    <font>
      <b/>
      <sz val="12"/>
      <color indexed="52"/>
      <name val="楷体_GB2312"/>
      <family val="3"/>
    </font>
    <font>
      <sz val="12"/>
      <color indexed="52"/>
      <name val="楷体_GB2312"/>
      <family val="3"/>
    </font>
    <font>
      <b/>
      <sz val="9"/>
      <name val="宋体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44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40" fillId="4" borderId="1" applyNumberFormat="0" applyAlignment="0" applyProtection="0"/>
    <xf numFmtId="0" fontId="45" fillId="5" borderId="0" applyNumberFormat="0" applyBorder="0" applyAlignment="0" applyProtection="0"/>
    <xf numFmtId="0" fontId="25" fillId="0" borderId="0">
      <alignment horizontal="center" wrapText="1"/>
      <protection locked="0"/>
    </xf>
    <xf numFmtId="0" fontId="48" fillId="0" borderId="0">
      <alignment/>
      <protection/>
    </xf>
    <xf numFmtId="0" fontId="26" fillId="6" borderId="0" applyNumberFormat="0" applyBorder="0" applyAlignment="0" applyProtection="0"/>
    <xf numFmtId="41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45" fillId="5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5" borderId="0" applyNumberFormat="0" applyBorder="0" applyAlignment="0" applyProtection="0"/>
    <xf numFmtId="176" fontId="48" fillId="0" borderId="2" applyFill="0" applyProtection="0">
      <alignment horizontal="right"/>
    </xf>
    <xf numFmtId="0" fontId="60" fillId="8" borderId="0" applyNumberFormat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9" fillId="0" borderId="0">
      <alignment/>
      <protection/>
    </xf>
    <xf numFmtId="0" fontId="30" fillId="0" borderId="0">
      <alignment vertical="center"/>
      <protection/>
    </xf>
    <xf numFmtId="0" fontId="0" fillId="9" borderId="3" applyNumberFormat="0" applyFont="0" applyAlignment="0" applyProtection="0"/>
    <xf numFmtId="0" fontId="55" fillId="0" borderId="0">
      <alignment/>
      <protection/>
    </xf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35" fillId="11" borderId="0" applyNumberFormat="0" applyBorder="0" applyAlignment="0" applyProtection="0"/>
    <xf numFmtId="0" fontId="6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64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68" fillId="0" borderId="4" applyNumberFormat="0" applyFill="0" applyAlignment="0" applyProtection="0"/>
    <xf numFmtId="9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7" fillId="12" borderId="0" applyNumberFormat="0" applyBorder="0" applyAlignment="0" applyProtection="0"/>
    <xf numFmtId="0" fontId="38" fillId="0" borderId="6" applyNumberFormat="0" applyFill="0" applyAlignment="0" applyProtection="0"/>
    <xf numFmtId="0" fontId="27" fillId="13" borderId="0" applyNumberFormat="0" applyBorder="0" applyAlignment="0" applyProtection="0"/>
    <xf numFmtId="0" fontId="52" fillId="14" borderId="7" applyNumberFormat="0" applyAlignment="0" applyProtection="0"/>
    <xf numFmtId="0" fontId="6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4" borderId="1" applyNumberFormat="0" applyAlignment="0" applyProtection="0"/>
    <xf numFmtId="0" fontId="71" fillId="15" borderId="8" applyNumberFormat="0" applyAlignment="0" applyProtection="0"/>
    <xf numFmtId="0" fontId="54" fillId="0" borderId="0">
      <alignment vertical="top"/>
      <protection/>
    </xf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23" fillId="11" borderId="0" applyNumberFormat="0" applyBorder="0" applyAlignment="0" applyProtection="0"/>
    <xf numFmtId="0" fontId="30" fillId="4" borderId="0" applyNumberFormat="0" applyBorder="0" applyAlignment="0" applyProtection="0"/>
    <xf numFmtId="0" fontId="36" fillId="3" borderId="0" applyNumberFormat="0" applyBorder="0" applyAlignment="0" applyProtection="0"/>
    <xf numFmtId="177" fontId="48" fillId="0" borderId="0" applyFont="0" applyFill="0" applyBorder="0" applyAlignment="0" applyProtection="0"/>
    <xf numFmtId="0" fontId="27" fillId="16" borderId="0" applyNumberFormat="0" applyBorder="0" applyAlignment="0" applyProtection="0"/>
    <xf numFmtId="0" fontId="45" fillId="5" borderId="0" applyNumberFormat="0" applyBorder="0" applyAlignment="0" applyProtection="0"/>
    <xf numFmtId="0" fontId="72" fillId="0" borderId="9" applyNumberFormat="0" applyFill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7" fillId="0" borderId="10" applyNumberFormat="0" applyFill="0" applyAlignment="0" applyProtection="0"/>
    <xf numFmtId="0" fontId="35" fillId="11" borderId="0" applyNumberFormat="0" applyBorder="0" applyAlignment="0" applyProtection="0"/>
    <xf numFmtId="0" fontId="36" fillId="3" borderId="0" applyNumberFormat="0" applyBorder="0" applyAlignment="0" applyProtection="0"/>
    <xf numFmtId="0" fontId="73" fillId="0" borderId="6" applyNumberFormat="0" applyFill="0" applyAlignment="0" applyProtection="0"/>
    <xf numFmtId="0" fontId="44" fillId="17" borderId="0" applyNumberFormat="0" applyBorder="0" applyAlignment="0" applyProtection="0"/>
    <xf numFmtId="0" fontId="30" fillId="2" borderId="0" applyNumberFormat="0" applyBorder="0" applyAlignment="0" applyProtection="0"/>
    <xf numFmtId="0" fontId="27" fillId="18" borderId="0" applyNumberFormat="0" applyBorder="0" applyAlignment="0" applyProtection="0"/>
    <xf numFmtId="0" fontId="37" fillId="2" borderId="0" applyNumberFormat="0" applyBorder="0" applyAlignment="0" applyProtection="0"/>
    <xf numFmtId="0" fontId="30" fillId="19" borderId="0" applyNumberFormat="0" applyBorder="0" applyAlignment="0" applyProtection="0"/>
    <xf numFmtId="0" fontId="31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70" fillId="0" borderId="0" applyNumberFormat="0" applyFon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7" fillId="22" borderId="0" applyNumberFormat="0" applyBorder="0" applyAlignment="0" applyProtection="0"/>
    <xf numFmtId="0" fontId="76" fillId="5" borderId="0" applyNumberFormat="0" applyBorder="0" applyAlignment="0" applyProtection="0"/>
    <xf numFmtId="0" fontId="30" fillId="20" borderId="0" applyNumberFormat="0" applyBorder="0" applyAlignment="0" applyProtection="0"/>
    <xf numFmtId="0" fontId="27" fillId="22" borderId="0" applyNumberFormat="0" applyBorder="0" applyAlignment="0" applyProtection="0"/>
    <xf numFmtId="0" fontId="35" fillId="11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55" fillId="0" borderId="0">
      <alignment/>
      <protection/>
    </xf>
    <xf numFmtId="0" fontId="53" fillId="0" borderId="0">
      <alignment/>
      <protection/>
    </xf>
    <xf numFmtId="0" fontId="27" fillId="25" borderId="0" applyNumberFormat="0" applyBorder="0" applyAlignment="0" applyProtection="0"/>
    <xf numFmtId="0" fontId="54" fillId="0" borderId="0">
      <alignment vertical="top"/>
      <protection/>
    </xf>
    <xf numFmtId="0" fontId="43" fillId="26" borderId="0" applyNumberFormat="0" applyBorder="0" applyAlignment="0" applyProtection="0"/>
    <xf numFmtId="0" fontId="55" fillId="0" borderId="0">
      <alignment/>
      <protection/>
    </xf>
    <xf numFmtId="0" fontId="64" fillId="5" borderId="0" applyNumberFormat="0" applyBorder="0" applyAlignment="0" applyProtection="0"/>
    <xf numFmtId="0" fontId="9" fillId="0" borderId="0">
      <alignment/>
      <protection/>
    </xf>
    <xf numFmtId="0" fontId="37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0" borderId="0" applyNumberFormat="0" applyFont="0" applyFill="0" applyBorder="0" applyAlignment="0">
      <protection/>
    </xf>
    <xf numFmtId="0" fontId="32" fillId="2" borderId="0" applyNumberFormat="0" applyBorder="0" applyAlignment="0" applyProtection="0"/>
    <xf numFmtId="0" fontId="53" fillId="0" borderId="0">
      <alignment/>
      <protection/>
    </xf>
    <xf numFmtId="0" fontId="55" fillId="0" borderId="0">
      <alignment/>
      <protection/>
    </xf>
    <xf numFmtId="0" fontId="36" fillId="3" borderId="0" applyNumberFormat="0" applyBorder="0" applyAlignment="0" applyProtection="0"/>
    <xf numFmtId="0" fontId="31" fillId="22" borderId="0" applyNumberFormat="0" applyBorder="0" applyAlignment="0" applyProtection="0"/>
    <xf numFmtId="0" fontId="53" fillId="0" borderId="0">
      <alignment/>
      <protection/>
    </xf>
    <xf numFmtId="0" fontId="26" fillId="27" borderId="0" applyNumberFormat="0" applyBorder="0" applyAlignment="0" applyProtection="0"/>
    <xf numFmtId="49" fontId="48" fillId="0" borderId="0" applyFont="0" applyFill="0" applyBorder="0" applyAlignment="0" applyProtection="0"/>
    <xf numFmtId="0" fontId="78" fillId="15" borderId="8" applyNumberFormat="0" applyAlignment="0" applyProtection="0"/>
    <xf numFmtId="9" fontId="79" fillId="0" borderId="0" applyFont="0" applyFill="0" applyBorder="0" applyAlignment="0" applyProtection="0"/>
    <xf numFmtId="0" fontId="80" fillId="0" borderId="9" applyNumberFormat="0" applyFill="0" applyAlignment="0" applyProtection="0"/>
    <xf numFmtId="0" fontId="45" fillId="5" borderId="0" applyNumberFormat="0" applyBorder="0" applyAlignment="0" applyProtection="0"/>
    <xf numFmtId="49" fontId="48" fillId="0" borderId="0" applyFont="0" applyFill="0" applyBorder="0" applyAlignment="0" applyProtection="0"/>
    <xf numFmtId="0" fontId="39" fillId="0" borderId="4" applyNumberFormat="0" applyFill="0" applyAlignment="0" applyProtection="0"/>
    <xf numFmtId="0" fontId="37" fillId="2" borderId="0" applyNumberFormat="0" applyBorder="0" applyAlignment="0" applyProtection="0"/>
    <xf numFmtId="0" fontId="9" fillId="0" borderId="0">
      <alignment/>
      <protection/>
    </xf>
    <xf numFmtId="0" fontId="23" fillId="3" borderId="0" applyNumberFormat="0" applyBorder="0" applyAlignment="0" applyProtection="0"/>
    <xf numFmtId="0" fontId="28" fillId="0" borderId="5" applyNumberFormat="0" applyFill="0" applyAlignment="0" applyProtection="0"/>
    <xf numFmtId="0" fontId="43" fillId="3" borderId="0" applyNumberFormat="0" applyBorder="0" applyAlignment="0" applyProtection="0"/>
    <xf numFmtId="0" fontId="9" fillId="0" borderId="0">
      <alignment/>
      <protection/>
    </xf>
    <xf numFmtId="0" fontId="29" fillId="22" borderId="0" applyNumberFormat="0" applyBorder="0" applyAlignment="0" applyProtection="0"/>
    <xf numFmtId="0" fontId="9" fillId="0" borderId="0">
      <alignment/>
      <protection/>
    </xf>
    <xf numFmtId="0" fontId="53" fillId="0" borderId="0">
      <alignment/>
      <protection/>
    </xf>
    <xf numFmtId="0" fontId="26" fillId="28" borderId="0" applyNumberFormat="0" applyBorder="0" applyAlignment="0" applyProtection="0"/>
    <xf numFmtId="0" fontId="55" fillId="0" borderId="0">
      <alignment/>
      <protection/>
    </xf>
    <xf numFmtId="0" fontId="65" fillId="5" borderId="0" applyNumberFormat="0" applyBorder="0" applyAlignment="0" applyProtection="0"/>
    <xf numFmtId="0" fontId="55" fillId="0" borderId="0">
      <alignment/>
      <protection/>
    </xf>
    <xf numFmtId="41" fontId="48" fillId="0" borderId="0" applyFont="0" applyFill="0" applyBorder="0" applyAlignment="0" applyProtection="0"/>
    <xf numFmtId="0" fontId="55" fillId="0" borderId="0">
      <alignment/>
      <protection/>
    </xf>
    <xf numFmtId="0" fontId="45" fillId="5" borderId="0" applyNumberFormat="0" applyBorder="0" applyAlignment="0" applyProtection="0"/>
    <xf numFmtId="0" fontId="54" fillId="0" borderId="0">
      <alignment vertical="top"/>
      <protection/>
    </xf>
    <xf numFmtId="0" fontId="45" fillId="5" borderId="0" applyNumberFormat="0" applyBorder="0" applyAlignment="0" applyProtection="0"/>
    <xf numFmtId="0" fontId="54" fillId="0" borderId="0">
      <alignment vertical="top"/>
      <protection/>
    </xf>
    <xf numFmtId="0" fontId="37" fillId="2" borderId="0" applyNumberFormat="0" applyBorder="0" applyAlignment="0" applyProtection="0"/>
    <xf numFmtId="0" fontId="26" fillId="27" borderId="0" applyNumberFormat="0" applyBorder="0" applyAlignment="0" applyProtection="0"/>
    <xf numFmtId="0" fontId="54" fillId="0" borderId="0">
      <alignment vertical="top"/>
      <protection/>
    </xf>
    <xf numFmtId="0" fontId="48" fillId="0" borderId="0">
      <alignment/>
      <protection/>
    </xf>
    <xf numFmtId="0" fontId="36" fillId="3" borderId="0" applyNumberFormat="0" applyBorder="0" applyAlignment="0" applyProtection="0"/>
    <xf numFmtId="0" fontId="82" fillId="3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11" borderId="0" applyNumberFormat="0" applyBorder="0" applyAlignment="0" applyProtection="0"/>
    <xf numFmtId="0" fontId="9" fillId="0" borderId="0">
      <alignment/>
      <protection/>
    </xf>
    <xf numFmtId="0" fontId="48" fillId="0" borderId="0">
      <alignment/>
      <protection/>
    </xf>
    <xf numFmtId="0" fontId="31" fillId="25" borderId="0" applyNumberFormat="0" applyBorder="0" applyAlignment="0" applyProtection="0"/>
    <xf numFmtId="0" fontId="33" fillId="3" borderId="0" applyNumberFormat="0" applyBorder="0" applyAlignment="0" applyProtection="0"/>
    <xf numFmtId="0" fontId="84" fillId="29" borderId="11">
      <alignment/>
      <protection locked="0"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48" fillId="0" borderId="0">
      <alignment/>
      <protection/>
    </xf>
    <xf numFmtId="0" fontId="35" fillId="11" borderId="0" applyNumberFormat="0" applyBorder="0" applyAlignment="0" applyProtection="0"/>
    <xf numFmtId="0" fontId="48" fillId="0" borderId="0">
      <alignment/>
      <protection/>
    </xf>
    <xf numFmtId="38" fontId="87" fillId="14" borderId="0" applyBorder="0" applyAlignment="0" applyProtection="0"/>
    <xf numFmtId="0" fontId="48" fillId="0" borderId="0">
      <alignment/>
      <protection/>
    </xf>
    <xf numFmtId="0" fontId="59" fillId="0" borderId="5" applyNumberFormat="0" applyFill="0" applyAlignment="0" applyProtection="0"/>
    <xf numFmtId="0" fontId="9" fillId="0" borderId="0">
      <alignment/>
      <protection/>
    </xf>
    <xf numFmtId="0" fontId="32" fillId="19" borderId="0" applyNumberFormat="0" applyBorder="0" applyAlignment="0" applyProtection="0"/>
    <xf numFmtId="0" fontId="26" fillId="30" borderId="0" applyNumberFormat="0" applyBorder="0" applyAlignment="0" applyProtection="0"/>
    <xf numFmtId="0" fontId="36" fillId="3" borderId="0" applyNumberFormat="0" applyBorder="0" applyAlignment="0" applyProtection="0"/>
    <xf numFmtId="0" fontId="32" fillId="5" borderId="0" applyNumberFormat="0" applyBorder="0" applyAlignment="0" applyProtection="0"/>
    <xf numFmtId="0" fontId="45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4" borderId="0" applyNumberFormat="0" applyBorder="0" applyAlignment="0" applyProtection="0"/>
    <xf numFmtId="0" fontId="23" fillId="19" borderId="0" applyNumberFormat="0" applyBorder="0" applyAlignment="0" applyProtection="0"/>
    <xf numFmtId="0" fontId="4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184" fontId="48" fillId="0" borderId="0" applyFont="0" applyFill="0" applyBorder="0" applyAlignment="0" applyProtection="0"/>
    <xf numFmtId="0" fontId="45" fillId="5" borderId="0" applyNumberFormat="0" applyBorder="0" applyAlignment="0" applyProtection="0"/>
    <xf numFmtId="0" fontId="0" fillId="0" borderId="0">
      <alignment/>
      <protection/>
    </xf>
    <xf numFmtId="40" fontId="83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48" fillId="0" borderId="0">
      <alignment/>
      <protection/>
    </xf>
    <xf numFmtId="0" fontId="32" fillId="20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48" fillId="0" borderId="0">
      <alignment/>
      <protection/>
    </xf>
    <xf numFmtId="0" fontId="32" fillId="11" borderId="0" applyNumberFormat="0" applyBorder="0" applyAlignment="0" applyProtection="0"/>
    <xf numFmtId="186" fontId="89" fillId="0" borderId="0">
      <alignment/>
      <protection/>
    </xf>
    <xf numFmtId="0" fontId="34" fillId="0" borderId="0" applyNumberFormat="0" applyFill="0" applyBorder="0" applyAlignment="0" applyProtection="0"/>
    <xf numFmtId="0" fontId="32" fillId="20" borderId="0" applyNumberFormat="0" applyBorder="0" applyAlignment="0" applyProtection="0"/>
    <xf numFmtId="3" fontId="90" fillId="0" borderId="0">
      <alignment/>
      <protection/>
    </xf>
    <xf numFmtId="0" fontId="32" fillId="24" borderId="0" applyNumberFormat="0" applyBorder="0" applyAlignment="0" applyProtection="0"/>
    <xf numFmtId="0" fontId="37" fillId="2" borderId="0" applyNumberFormat="0" applyBorder="0" applyAlignment="0" applyProtection="0"/>
    <xf numFmtId="0" fontId="43" fillId="2" borderId="0" applyNumberFormat="0" applyBorder="0" applyAlignment="0" applyProtection="0"/>
    <xf numFmtId="0" fontId="92" fillId="4" borderId="0" applyNumberFormat="0" applyBorder="0" applyAlignment="0" applyProtection="0"/>
    <xf numFmtId="0" fontId="64" fillId="5" borderId="0" applyNumberFormat="0" applyBorder="0" applyAlignment="0" applyProtection="0"/>
    <xf numFmtId="0" fontId="23" fillId="20" borderId="0" applyNumberFormat="0" applyBorder="0" applyAlignment="0" applyProtection="0"/>
    <xf numFmtId="0" fontId="35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36" fillId="3" borderId="0" applyNumberFormat="0" applyBorder="0" applyAlignment="0" applyProtection="0"/>
    <xf numFmtId="0" fontId="61" fillId="2" borderId="0" applyNumberFormat="0" applyBorder="0" applyAlignment="0" applyProtection="0"/>
    <xf numFmtId="0" fontId="33" fillId="3" borderId="0" applyNumberFormat="0" applyBorder="0" applyAlignment="0" applyProtection="0"/>
    <xf numFmtId="0" fontId="23" fillId="20" borderId="0" applyNumberFormat="0" applyBorder="0" applyAlignment="0" applyProtection="0"/>
    <xf numFmtId="0" fontId="93" fillId="11" borderId="0" applyNumberFormat="0" applyBorder="0" applyAlignment="0" applyProtection="0"/>
    <xf numFmtId="0" fontId="33" fillId="3" borderId="0" applyNumberFormat="0" applyBorder="0" applyAlignment="0" applyProtection="0"/>
    <xf numFmtId="0" fontId="23" fillId="24" borderId="0" applyNumberFormat="0" applyBorder="0" applyAlignment="0" applyProtection="0"/>
    <xf numFmtId="0" fontId="35" fillId="11" borderId="0" applyNumberFormat="0" applyBorder="0" applyAlignment="0" applyProtection="0"/>
    <xf numFmtId="0" fontId="88" fillId="31" borderId="0" applyNumberFormat="0" applyBorder="0" applyAlignment="0" applyProtection="0"/>
    <xf numFmtId="0" fontId="31" fillId="12" borderId="0" applyNumberFormat="0" applyBorder="0" applyAlignment="0" applyProtection="0"/>
    <xf numFmtId="0" fontId="88" fillId="32" borderId="0" applyNumberFormat="0" applyBorder="0" applyAlignment="0" applyProtection="0"/>
    <xf numFmtId="0" fontId="31" fillId="10" borderId="0" applyNumberFormat="0" applyBorder="0" applyAlignment="0" applyProtection="0"/>
    <xf numFmtId="0" fontId="91" fillId="0" borderId="2" applyNumberFormat="0" applyFill="0" applyProtection="0">
      <alignment horizontal="center"/>
    </xf>
    <xf numFmtId="0" fontId="0" fillId="0" borderId="0">
      <alignment/>
      <protection/>
    </xf>
    <xf numFmtId="0" fontId="31" fillId="7" borderId="0" applyNumberFormat="0" applyBorder="0" applyAlignment="0" applyProtection="0"/>
    <xf numFmtId="0" fontId="37" fillId="2" borderId="0" applyNumberFormat="0" applyBorder="0" applyAlignment="0" applyProtection="0"/>
    <xf numFmtId="0" fontId="26" fillId="0" borderId="0">
      <alignment vertical="center"/>
      <protection/>
    </xf>
    <xf numFmtId="0" fontId="85" fillId="0" borderId="0" applyNumberFormat="0" applyFill="0" applyBorder="0" applyAlignment="0" applyProtection="0"/>
    <xf numFmtId="0" fontId="31" fillId="13" borderId="0" applyNumberFormat="0" applyBorder="0" applyAlignment="0" applyProtection="0"/>
    <xf numFmtId="14" fontId="25" fillId="0" borderId="0">
      <alignment horizontal="center" wrapText="1"/>
      <protection locked="0"/>
    </xf>
    <xf numFmtId="3" fontId="70" fillId="0" borderId="0" applyFont="0" applyFill="0" applyBorder="0" applyAlignment="0" applyProtection="0"/>
    <xf numFmtId="0" fontId="48" fillId="0" borderId="0">
      <alignment/>
      <protection/>
    </xf>
    <xf numFmtId="0" fontId="29" fillId="13" borderId="0" applyNumberFormat="0" applyBorder="0" applyAlignment="0" applyProtection="0"/>
    <xf numFmtId="0" fontId="31" fillId="22" borderId="0" applyNumberFormat="0" applyBorder="0" applyAlignment="0" applyProtection="0"/>
    <xf numFmtId="0" fontId="45" fillId="5" borderId="0" applyNumberFormat="0" applyBorder="0" applyAlignment="0" applyProtection="0"/>
    <xf numFmtId="0" fontId="65" fillId="11" borderId="0" applyNumberFormat="0" applyBorder="0" applyAlignment="0" applyProtection="0"/>
    <xf numFmtId="0" fontId="0" fillId="0" borderId="0">
      <alignment/>
      <protection/>
    </xf>
    <xf numFmtId="38" fontId="83" fillId="0" borderId="0" applyFont="0" applyFill="0" applyBorder="0" applyAlignment="0" applyProtection="0"/>
    <xf numFmtId="0" fontId="29" fillId="12" borderId="0" applyNumberFormat="0" applyBorder="0" applyAlignment="0" applyProtection="0"/>
    <xf numFmtId="0" fontId="48" fillId="0" borderId="12" applyNumberFormat="0" applyFill="0" applyProtection="0">
      <alignment horizontal="left"/>
    </xf>
    <xf numFmtId="0" fontId="7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0" borderId="0">
      <alignment vertical="center"/>
      <protection/>
    </xf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74" fillId="17" borderId="0" applyNumberFormat="0" applyBorder="0" applyAlignment="0" applyProtection="0"/>
    <xf numFmtId="0" fontId="29" fillId="22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29" fillId="25" borderId="0" applyNumberFormat="0" applyBorder="0" applyAlignment="0" applyProtection="0"/>
    <xf numFmtId="0" fontId="55" fillId="0" borderId="0">
      <alignment/>
      <protection locked="0"/>
    </xf>
    <xf numFmtId="0" fontId="31" fillId="18" borderId="0" applyNumberFormat="0" applyBorder="0" applyAlignment="0" applyProtection="0"/>
    <xf numFmtId="0" fontId="65" fillId="5" borderId="0" applyNumberFormat="0" applyBorder="0" applyAlignment="0" applyProtection="0"/>
    <xf numFmtId="0" fontId="33" fillId="3" borderId="0" applyNumberFormat="0" applyBorder="0" applyAlignment="0" applyProtection="0"/>
    <xf numFmtId="0" fontId="26" fillId="30" borderId="0" applyNumberFormat="0" applyBorder="0" applyAlignment="0" applyProtection="0"/>
    <xf numFmtId="0" fontId="35" fillId="11" borderId="0" applyNumberFormat="0" applyBorder="0" applyAlignment="0" applyProtection="0"/>
    <xf numFmtId="0" fontId="60" fillId="33" borderId="0" applyNumberFormat="0" applyBorder="0" applyAlignment="0" applyProtection="0"/>
    <xf numFmtId="0" fontId="31" fillId="18" borderId="0" applyNumberFormat="0" applyBorder="0" applyAlignment="0" applyProtection="0"/>
    <xf numFmtId="0" fontId="36" fillId="3" borderId="0" applyNumberFormat="0" applyBorder="0" applyAlignment="0" applyProtection="0"/>
    <xf numFmtId="0" fontId="45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5" fillId="0" borderId="0">
      <alignment/>
      <protection/>
    </xf>
    <xf numFmtId="0" fontId="31" fillId="21" borderId="0" applyNumberFormat="0" applyBorder="0" applyAlignment="0" applyProtection="0"/>
    <xf numFmtId="0" fontId="45" fillId="5" borderId="0" applyNumberFormat="0" applyBorder="0" applyAlignment="0" applyProtection="0"/>
    <xf numFmtId="0" fontId="26" fillId="27" borderId="0" applyNumberFormat="0" applyBorder="0" applyAlignment="0" applyProtection="0"/>
    <xf numFmtId="0" fontId="37" fillId="2" borderId="0" applyNumberFormat="0" applyBorder="0" applyAlignment="0" applyProtection="0"/>
    <xf numFmtId="0" fontId="48" fillId="0" borderId="0" applyFont="0" applyFill="0" applyBorder="0" applyAlignment="0" applyProtection="0"/>
    <xf numFmtId="0" fontId="26" fillId="26" borderId="0" applyNumberFormat="0" applyBorder="0" applyAlignment="0" applyProtection="0"/>
    <xf numFmtId="0" fontId="43" fillId="2" borderId="0" applyNumberFormat="0" applyBorder="0" applyAlignment="0" applyProtection="0"/>
    <xf numFmtId="185" fontId="48" fillId="0" borderId="0" applyFont="0" applyFill="0" applyBorder="0" applyAlignment="0" applyProtection="0"/>
    <xf numFmtId="0" fontId="36" fillId="3" borderId="0" applyNumberFormat="0" applyBorder="0" applyAlignment="0" applyProtection="0"/>
    <xf numFmtId="0" fontId="60" fillId="6" borderId="0" applyNumberFormat="0" applyBorder="0" applyAlignment="0" applyProtection="0"/>
    <xf numFmtId="0" fontId="31" fillId="21" borderId="0" applyNumberFormat="0" applyBorder="0" applyAlignment="0" applyProtection="0"/>
    <xf numFmtId="0" fontId="4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3" borderId="0" applyNumberFormat="0" applyBorder="0" applyAlignment="0" applyProtection="0"/>
    <xf numFmtId="181" fontId="57" fillId="0" borderId="13" applyAlignment="0" applyProtection="0"/>
    <xf numFmtId="0" fontId="26" fillId="30" borderId="0" applyNumberFormat="0" applyBorder="0" applyAlignment="0" applyProtection="0"/>
    <xf numFmtId="0" fontId="26" fillId="6" borderId="0" applyNumberFormat="0" applyBorder="0" applyAlignment="0" applyProtection="0"/>
    <xf numFmtId="0" fontId="60" fillId="6" borderId="0" applyNumberFormat="0" applyBorder="0" applyAlignment="0" applyProtection="0"/>
    <xf numFmtId="188" fontId="48" fillId="0" borderId="0" applyFont="0" applyFill="0" applyBorder="0" applyAlignment="0" applyProtection="0"/>
    <xf numFmtId="0" fontId="36" fillId="3" borderId="0" applyNumberFormat="0" applyBorder="0" applyAlignment="0" applyProtection="0"/>
    <xf numFmtId="0" fontId="31" fillId="22" borderId="0" applyNumberFormat="0" applyBorder="0" applyAlignment="0" applyProtection="0"/>
    <xf numFmtId="0" fontId="45" fillId="5" borderId="0" applyNumberFormat="0" applyBorder="0" applyAlignment="0" applyProtection="0"/>
    <xf numFmtId="41" fontId="8" fillId="0" borderId="0" applyFont="0" applyFill="0" applyBorder="0" applyAlignment="0" applyProtection="0"/>
    <xf numFmtId="0" fontId="26" fillId="30" borderId="0" applyNumberFormat="0" applyBorder="0" applyAlignment="0" applyProtection="0"/>
    <xf numFmtId="0" fontId="60" fillId="33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45" fillId="5" borderId="0" applyNumberFormat="0" applyBorder="0" applyAlignment="0" applyProtection="0"/>
    <xf numFmtId="0" fontId="76" fillId="5" borderId="0" applyNumberFormat="0" applyBorder="0" applyAlignment="0" applyProtection="0"/>
    <xf numFmtId="0" fontId="26" fillId="34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60" fillId="34" borderId="0" applyNumberFormat="0" applyBorder="0" applyAlignment="0" applyProtection="0"/>
    <xf numFmtId="0" fontId="31" fillId="23" borderId="0" applyNumberFormat="0" applyBorder="0" applyAlignment="0" applyProtection="0"/>
    <xf numFmtId="0" fontId="56" fillId="5" borderId="0" applyNumberFormat="0" applyBorder="0" applyAlignment="0" applyProtection="0"/>
    <xf numFmtId="0" fontId="36" fillId="3" borderId="0" applyNumberFormat="0" applyBorder="0" applyAlignment="0" applyProtection="0"/>
    <xf numFmtId="187" fontId="54" fillId="0" borderId="0" applyFill="0" applyBorder="0" applyAlignment="0">
      <protection/>
    </xf>
    <xf numFmtId="0" fontId="24" fillId="14" borderId="1" applyNumberFormat="0" applyAlignment="0" applyProtection="0"/>
    <xf numFmtId="0" fontId="57" fillId="0" borderId="14">
      <alignment horizontal="center"/>
      <protection/>
    </xf>
    <xf numFmtId="0" fontId="77" fillId="35" borderId="0" applyNumberFormat="0" applyBorder="0" applyAlignment="0" applyProtection="0"/>
    <xf numFmtId="0" fontId="86" fillId="1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41" fontId="48" fillId="0" borderId="0" applyFont="0" applyFill="0" applyBorder="0" applyAlignment="0" applyProtection="0"/>
    <xf numFmtId="0" fontId="64" fillId="5" borderId="0" applyNumberFormat="0" applyBorder="0" applyAlignment="0" applyProtection="0"/>
    <xf numFmtId="0" fontId="83" fillId="0" borderId="0" applyFont="0" applyFill="0" applyBorder="0" applyAlignment="0" applyProtection="0"/>
    <xf numFmtId="180" fontId="8" fillId="0" borderId="0">
      <alignment/>
      <protection/>
    </xf>
    <xf numFmtId="0" fontId="61" fillId="2" borderId="0" applyNumberFormat="0" applyBorder="0" applyAlignment="0" applyProtection="0"/>
    <xf numFmtId="189" fontId="48" fillId="0" borderId="0" applyFont="0" applyFill="0" applyBorder="0" applyAlignment="0" applyProtection="0"/>
    <xf numFmtId="190" fontId="48" fillId="0" borderId="0">
      <alignment/>
      <protection/>
    </xf>
    <xf numFmtId="0" fontId="94" fillId="0" borderId="0" applyNumberFormat="0" applyFill="0" applyBorder="0" applyAlignment="0" applyProtection="0"/>
    <xf numFmtId="179" fontId="48" fillId="0" borderId="0" applyFont="0" applyFill="0" applyBorder="0" applyAlignment="0" applyProtection="0"/>
    <xf numFmtId="0" fontId="55" fillId="0" borderId="0">
      <alignment/>
      <protection/>
    </xf>
    <xf numFmtId="0" fontId="36" fillId="3" borderId="0" applyNumberFormat="0" applyBorder="0" applyAlignment="0" applyProtection="0"/>
    <xf numFmtId="0" fontId="64" fillId="5" borderId="0" applyNumberFormat="0" applyBorder="0" applyAlignment="0" applyProtection="0"/>
    <xf numFmtId="178" fontId="8" fillId="0" borderId="0">
      <alignment/>
      <protection/>
    </xf>
    <xf numFmtId="0" fontId="66" fillId="4" borderId="1" applyNumberFormat="0" applyAlignment="0" applyProtection="0"/>
    <xf numFmtId="0" fontId="0" fillId="0" borderId="0">
      <alignment/>
      <protection/>
    </xf>
    <xf numFmtId="0" fontId="50" fillId="0" borderId="0" applyProtection="0">
      <alignment/>
    </xf>
    <xf numFmtId="0" fontId="45" fillId="5" borderId="0" applyNumberFormat="0" applyBorder="0" applyAlignment="0" applyProtection="0"/>
    <xf numFmtId="44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45" fillId="5" borderId="0" applyNumberFormat="0" applyBorder="0" applyAlignment="0" applyProtection="0"/>
    <xf numFmtId="43" fontId="48" fillId="0" borderId="0" applyFont="0" applyFill="0" applyBorder="0" applyAlignment="0" applyProtection="0"/>
    <xf numFmtId="191" fontId="8" fillId="0" borderId="0">
      <alignment/>
      <protection/>
    </xf>
    <xf numFmtId="0" fontId="29" fillId="18" borderId="0" applyNumberFormat="0" applyBorder="0" applyAlignment="0" applyProtection="0"/>
    <xf numFmtId="0" fontId="9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5" fillId="11" borderId="0" applyNumberFormat="0" applyBorder="0" applyAlignment="0" applyProtection="0"/>
    <xf numFmtId="0" fontId="43" fillId="2" borderId="0" applyNumberFormat="0" applyBorder="0" applyAlignment="0" applyProtection="0"/>
    <xf numFmtId="2" fontId="50" fillId="0" borderId="0" applyProtection="0">
      <alignment/>
    </xf>
    <xf numFmtId="0" fontId="88" fillId="36" borderId="0" applyNumberFormat="0" applyBorder="0" applyAlignment="0" applyProtection="0"/>
    <xf numFmtId="0" fontId="36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0" borderId="0">
      <alignment/>
      <protection/>
    </xf>
    <xf numFmtId="0" fontId="36" fillId="3" borderId="0" applyNumberFormat="0" applyBorder="0" applyAlignment="0" applyProtection="0"/>
    <xf numFmtId="0" fontId="93" fillId="11" borderId="0" applyNumberFormat="0" applyBorder="0" applyAlignment="0" applyProtection="0"/>
    <xf numFmtId="0" fontId="36" fillId="3" borderId="0" applyNumberFormat="0" applyBorder="0" applyAlignment="0" applyProtection="0"/>
    <xf numFmtId="0" fontId="67" fillId="0" borderId="15" applyNumberFormat="0" applyAlignment="0" applyProtection="0"/>
    <xf numFmtId="0" fontId="67" fillId="0" borderId="16">
      <alignment horizontal="left" vertical="center"/>
      <protection/>
    </xf>
    <xf numFmtId="0" fontId="97" fillId="0" borderId="0" applyProtection="0">
      <alignment/>
    </xf>
    <xf numFmtId="0" fontId="67" fillId="0" borderId="0" applyProtection="0">
      <alignment/>
    </xf>
    <xf numFmtId="0" fontId="45" fillId="5" borderId="0" applyNumberFormat="0" applyBorder="0" applyAlignment="0" applyProtection="0"/>
    <xf numFmtId="10" fontId="87" fillId="9" borderId="17" applyBorder="0" applyAlignment="0" applyProtection="0"/>
    <xf numFmtId="0" fontId="30" fillId="0" borderId="0">
      <alignment vertical="center"/>
      <protection/>
    </xf>
    <xf numFmtId="0" fontId="43" fillId="2" borderId="0" applyNumberFormat="0" applyBorder="0" applyAlignment="0" applyProtection="0"/>
    <xf numFmtId="192" fontId="75" fillId="37" borderId="0">
      <alignment/>
      <protection/>
    </xf>
    <xf numFmtId="0" fontId="0" fillId="0" borderId="0">
      <alignment vertical="center"/>
      <protection/>
    </xf>
    <xf numFmtId="192" fontId="96" fillId="38" borderId="0">
      <alignment/>
      <protection/>
    </xf>
    <xf numFmtId="0" fontId="45" fillId="11" borderId="0" applyNumberFormat="0" applyBorder="0" applyAlignment="0" applyProtection="0"/>
    <xf numFmtId="38" fontId="70" fillId="0" borderId="0" applyFont="0" applyFill="0" applyBorder="0" applyAlignment="0" applyProtection="0"/>
    <xf numFmtId="194" fontId="9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45" fillId="5" borderId="0" applyNumberFormat="0" applyBorder="0" applyAlignment="0" applyProtection="0"/>
    <xf numFmtId="184" fontId="48" fillId="0" borderId="0" applyFont="0" applyFill="0" applyBorder="0" applyAlignment="0" applyProtection="0"/>
    <xf numFmtId="0" fontId="35" fillId="11" borderId="0" applyNumberFormat="0" applyBorder="0" applyAlignment="0" applyProtection="0"/>
    <xf numFmtId="0" fontId="92" fillId="4" borderId="0" applyNumberFormat="0" applyBorder="0" applyAlignment="0" applyProtection="0"/>
    <xf numFmtId="195" fontId="70" fillId="0" borderId="0" applyFont="0" applyFill="0" applyBorder="0" applyAlignment="0" applyProtection="0"/>
    <xf numFmtId="0" fontId="64" fillId="5" borderId="0" applyNumberFormat="0" applyBorder="0" applyAlignment="0" applyProtection="0"/>
    <xf numFmtId="196" fontId="70" fillId="0" borderId="0" applyFont="0" applyFill="0" applyBorder="0" applyAlignment="0" applyProtection="0"/>
    <xf numFmtId="0" fontId="101" fillId="3" borderId="0" applyNumberFormat="0" applyBorder="0" applyAlignment="0" applyProtection="0"/>
    <xf numFmtId="0" fontId="45" fillId="5" borderId="0" applyNumberFormat="0" applyBorder="0" applyAlignment="0" applyProtection="0"/>
    <xf numFmtId="0" fontId="8" fillId="0" borderId="0">
      <alignment/>
      <protection/>
    </xf>
    <xf numFmtId="37" fontId="102" fillId="0" borderId="0">
      <alignment/>
      <protection/>
    </xf>
    <xf numFmtId="0" fontId="103" fillId="0" borderId="0">
      <alignment/>
      <protection/>
    </xf>
    <xf numFmtId="0" fontId="33" fillId="3" borderId="0" applyNumberFormat="0" applyBorder="0" applyAlignment="0" applyProtection="0"/>
    <xf numFmtId="0" fontId="55" fillId="0" borderId="0">
      <alignment/>
      <protection/>
    </xf>
    <xf numFmtId="0" fontId="0" fillId="9" borderId="3" applyNumberFormat="0" applyFont="0" applyAlignment="0" applyProtection="0"/>
    <xf numFmtId="0" fontId="45" fillId="5" borderId="0" applyNumberFormat="0" applyBorder="0" applyAlignment="0" applyProtection="0"/>
    <xf numFmtId="0" fontId="104" fillId="14" borderId="7" applyNumberFormat="0" applyAlignment="0" applyProtection="0"/>
    <xf numFmtId="10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5" fillId="5" borderId="0" applyNumberFormat="0" applyBorder="0" applyAlignment="0" applyProtection="0"/>
    <xf numFmtId="199" fontId="48" fillId="0" borderId="0" applyFont="0" applyFill="0" applyProtection="0">
      <alignment/>
    </xf>
    <xf numFmtId="0" fontId="33" fillId="3" borderId="0" applyNumberFormat="0" applyBorder="0" applyAlignment="0" applyProtection="0"/>
    <xf numFmtId="0" fontId="62" fillId="0" borderId="0" applyNumberFormat="0" applyFill="0" applyBorder="0" applyAlignment="0" applyProtection="0"/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39" borderId="0" applyNumberFormat="0" applyFont="0" applyBorder="0" applyAlignment="0" applyProtection="0"/>
    <xf numFmtId="0" fontId="65" fillId="11" borderId="0" applyNumberFormat="0" applyBorder="0" applyAlignment="0" applyProtection="0"/>
    <xf numFmtId="3" fontId="108" fillId="0" borderId="0">
      <alignment/>
      <protection/>
    </xf>
    <xf numFmtId="0" fontId="45" fillId="5" borderId="0" applyNumberFormat="0" applyBorder="0" applyAlignment="0" applyProtection="0"/>
    <xf numFmtId="0" fontId="109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48" fillId="0" borderId="0">
      <alignment/>
      <protection/>
    </xf>
    <xf numFmtId="0" fontId="45" fillId="5" borderId="0" applyNumberFormat="0" applyBorder="0" applyAlignment="0" applyProtection="0"/>
    <xf numFmtId="0" fontId="64" fillId="5" borderId="0" applyNumberFormat="0" applyBorder="0" applyAlignment="0" applyProtection="0"/>
    <xf numFmtId="0" fontId="30" fillId="0" borderId="0">
      <alignment/>
      <protection/>
    </xf>
    <xf numFmtId="0" fontId="64" fillId="5" borderId="0" applyNumberFormat="0" applyBorder="0" applyAlignment="0" applyProtection="0"/>
    <xf numFmtId="0" fontId="84" fillId="29" borderId="11">
      <alignment/>
      <protection locked="0"/>
    </xf>
    <xf numFmtId="0" fontId="45" fillId="5" borderId="0" applyNumberFormat="0" applyBorder="0" applyAlignment="0" applyProtection="0"/>
    <xf numFmtId="0" fontId="99" fillId="0" borderId="0">
      <alignment/>
      <protection/>
    </xf>
    <xf numFmtId="0" fontId="9" fillId="0" borderId="0">
      <alignment/>
      <protection/>
    </xf>
    <xf numFmtId="0" fontId="61" fillId="2" borderId="0" applyNumberFormat="0" applyBorder="0" applyAlignment="0" applyProtection="0"/>
    <xf numFmtId="0" fontId="33" fillId="3" borderId="0" applyNumberFormat="0" applyBorder="0" applyAlignment="0" applyProtection="0"/>
    <xf numFmtId="0" fontId="93" fillId="11" borderId="0" applyNumberFormat="0" applyBorder="0" applyAlignment="0" applyProtection="0"/>
    <xf numFmtId="0" fontId="84" fillId="29" borderId="11">
      <alignment/>
      <protection locked="0"/>
    </xf>
    <xf numFmtId="0" fontId="110" fillId="0" borderId="0" applyNumberFormat="0" applyFill="0" applyBorder="0" applyAlignment="0" applyProtection="0"/>
    <xf numFmtId="0" fontId="30" fillId="0" borderId="0">
      <alignment vertical="center"/>
      <protection/>
    </xf>
    <xf numFmtId="0" fontId="111" fillId="0" borderId="10" applyNumberFormat="0" applyFill="0" applyAlignment="0" applyProtection="0"/>
    <xf numFmtId="193" fontId="48" fillId="0" borderId="0" applyFont="0" applyFill="0" applyBorder="0" applyAlignment="0" applyProtection="0"/>
    <xf numFmtId="0" fontId="45" fillId="5" borderId="0" applyNumberFormat="0" applyBorder="0" applyAlignment="0" applyProtection="0"/>
    <xf numFmtId="0" fontId="100" fillId="0" borderId="0">
      <alignment/>
      <protection/>
    </xf>
    <xf numFmtId="197" fontId="48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43" fillId="26" borderId="0" applyNumberFormat="0" applyBorder="0" applyAlignment="0" applyProtection="0"/>
    <xf numFmtId="0" fontId="11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201" fontId="48" fillId="0" borderId="0" applyFont="0" applyFill="0" applyBorder="0" applyAlignment="0" applyProtection="0"/>
    <xf numFmtId="0" fontId="113" fillId="0" borderId="0">
      <alignment/>
      <protection/>
    </xf>
    <xf numFmtId="0" fontId="48" fillId="0" borderId="12" applyNumberFormat="0" applyFill="0" applyProtection="0">
      <alignment horizontal="right"/>
    </xf>
    <xf numFmtId="0" fontId="10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5" fillId="0" borderId="6" applyNumberFormat="0" applyFill="0" applyAlignment="0" applyProtection="0"/>
    <xf numFmtId="0" fontId="61" fillId="2" borderId="0" applyNumberFormat="0" applyBorder="0" applyAlignment="0" applyProtection="0"/>
    <xf numFmtId="43" fontId="3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43" fillId="2" borderId="0" applyNumberFormat="0" applyBorder="0" applyAlignment="0" applyProtection="0"/>
    <xf numFmtId="0" fontId="114" fillId="0" borderId="12" applyNumberFormat="0" applyFill="0" applyProtection="0">
      <alignment horizontal="center"/>
    </xf>
    <xf numFmtId="0" fontId="115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93" fillId="11" borderId="0" applyNumberFormat="0" applyBorder="0" applyAlignment="0" applyProtection="0"/>
    <xf numFmtId="0" fontId="6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11" borderId="0" applyNumberFormat="0" applyBorder="0" applyAlignment="0" applyProtection="0"/>
    <xf numFmtId="0" fontId="77" fillId="35" borderId="0" applyNumberFormat="0" applyBorder="0" applyAlignment="0" applyProtection="0"/>
    <xf numFmtId="0" fontId="65" fillId="11" borderId="0" applyNumberFormat="0" applyBorder="0" applyAlignment="0" applyProtection="0"/>
    <xf numFmtId="0" fontId="64" fillId="5" borderId="0" applyNumberFormat="0" applyBorder="0" applyAlignment="0" applyProtection="0"/>
    <xf numFmtId="0" fontId="6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43" fontId="8" fillId="0" borderId="0" applyFont="0" applyFill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76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7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36" fillId="2" borderId="0" applyNumberFormat="0" applyBorder="0" applyAlignment="0" applyProtection="0"/>
    <xf numFmtId="0" fontId="45" fillId="11" borderId="0" applyNumberFormat="0" applyBorder="0" applyAlignment="0" applyProtection="0"/>
    <xf numFmtId="0" fontId="64" fillId="5" borderId="0" applyNumberFormat="0" applyBorder="0" applyAlignment="0" applyProtection="0"/>
    <xf numFmtId="0" fontId="33" fillId="3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4" fillId="5" borderId="0" applyNumberFormat="0" applyBorder="0" applyAlignment="0" applyProtection="0"/>
    <xf numFmtId="0" fontId="33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5" fillId="11" borderId="0" applyNumberFormat="0" applyBorder="0" applyAlignment="0" applyProtection="0"/>
    <xf numFmtId="0" fontId="4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5" borderId="0" applyNumberFormat="0" applyBorder="0" applyAlignment="0" applyProtection="0"/>
    <xf numFmtId="0" fontId="43" fillId="2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3" fillId="3" borderId="0" applyNumberFormat="0" applyBorder="0" applyAlignment="0" applyProtection="0"/>
    <xf numFmtId="0" fontId="43" fillId="2" borderId="0" applyNumberFormat="0" applyBorder="0" applyAlignment="0" applyProtection="0"/>
    <xf numFmtId="0" fontId="45" fillId="5" borderId="0" applyNumberFormat="0" applyBorder="0" applyAlignment="0" applyProtection="0"/>
    <xf numFmtId="0" fontId="33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6" fillId="5" borderId="0" applyNumberFormat="0" applyBorder="0" applyAlignment="0" applyProtection="0"/>
    <xf numFmtId="0" fontId="36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5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45" fillId="5" borderId="0" applyNumberFormat="0" applyBorder="0" applyAlignment="0" applyProtection="0"/>
    <xf numFmtId="0" fontId="65" fillId="5" borderId="0" applyNumberFormat="0" applyBorder="0" applyAlignment="0" applyProtection="0"/>
    <xf numFmtId="0" fontId="93" fillId="11" borderId="0" applyNumberFormat="0" applyBorder="0" applyAlignment="0" applyProtection="0"/>
    <xf numFmtId="0" fontId="36" fillId="3" borderId="0" applyNumberFormat="0" applyBorder="0" applyAlignment="0" applyProtection="0"/>
    <xf numFmtId="0" fontId="77" fillId="35" borderId="0" applyNumberFormat="0" applyBorder="0" applyAlignment="0" applyProtection="0"/>
    <xf numFmtId="0" fontId="93" fillId="11" borderId="0" applyNumberFormat="0" applyBorder="0" applyAlignment="0" applyProtection="0"/>
    <xf numFmtId="0" fontId="65" fillId="11" borderId="0" applyNumberFormat="0" applyBorder="0" applyAlignment="0" applyProtection="0"/>
    <xf numFmtId="0" fontId="37" fillId="3" borderId="0" applyNumberFormat="0" applyBorder="0" applyAlignment="0" applyProtection="0"/>
    <xf numFmtId="0" fontId="65" fillId="11" borderId="0" applyNumberFormat="0" applyBorder="0" applyAlignment="0" applyProtection="0"/>
    <xf numFmtId="0" fontId="64" fillId="5" borderId="0" applyNumberFormat="0" applyBorder="0" applyAlignment="0" applyProtection="0"/>
    <xf numFmtId="0" fontId="35" fillId="11" borderId="0" applyNumberFormat="0" applyBorder="0" applyAlignment="0" applyProtection="0"/>
    <xf numFmtId="0" fontId="37" fillId="2" borderId="0" applyNumberFormat="0" applyBorder="0" applyAlignment="0" applyProtection="0"/>
    <xf numFmtId="0" fontId="4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5" borderId="0" applyNumberFormat="0" applyBorder="0" applyAlignment="0" applyProtection="0"/>
    <xf numFmtId="0" fontId="43" fillId="3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30" fillId="0" borderId="0">
      <alignment vertical="center"/>
      <protection/>
    </xf>
    <xf numFmtId="0" fontId="64" fillId="5" borderId="0" applyNumberFormat="0" applyBorder="0" applyAlignment="0" applyProtection="0"/>
    <xf numFmtId="0" fontId="0" fillId="0" borderId="0">
      <alignment/>
      <protection/>
    </xf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45" fillId="5" borderId="0" applyNumberFormat="0" applyBorder="0" applyAlignment="0" applyProtection="0"/>
    <xf numFmtId="0" fontId="35" fillId="11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6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77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1" borderId="0" applyNumberFormat="0" applyBorder="0" applyAlignment="0" applyProtection="0"/>
    <xf numFmtId="0" fontId="36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0" borderId="0">
      <alignment/>
      <protection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4" fillId="5" borderId="0" applyNumberFormat="0" applyBorder="0" applyAlignment="0" applyProtection="0"/>
    <xf numFmtId="1" fontId="48" fillId="0" borderId="2" applyFill="0" applyProtection="0">
      <alignment horizontal="center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7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4" fillId="5" borderId="0" applyNumberFormat="0" applyBorder="0" applyAlignment="0" applyProtection="0"/>
    <xf numFmtId="0" fontId="43" fillId="2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64" fillId="5" borderId="0" applyNumberFormat="0" applyBorder="0" applyAlignment="0" applyProtection="0"/>
    <xf numFmtId="0" fontId="45" fillId="5" borderId="0" applyNumberFormat="0" applyBorder="0" applyAlignment="0" applyProtection="0"/>
    <xf numFmtId="0" fontId="92" fillId="4" borderId="0" applyNumberFormat="0" applyBorder="0" applyAlignment="0" applyProtection="0"/>
    <xf numFmtId="0" fontId="45" fillId="5" borderId="0" applyNumberFormat="0" applyBorder="0" applyAlignment="0" applyProtection="0"/>
    <xf numFmtId="0" fontId="43" fillId="26" borderId="0" applyNumberFormat="0" applyBorder="0" applyAlignment="0" applyProtection="0"/>
    <xf numFmtId="0" fontId="33" fillId="3" borderId="0" applyNumberFormat="0" applyBorder="0" applyAlignment="0" applyProtection="0"/>
    <xf numFmtId="0" fontId="45" fillId="5" borderId="0" applyNumberFormat="0" applyBorder="0" applyAlignment="0" applyProtection="0"/>
    <xf numFmtId="0" fontId="33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1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36" fillId="3" borderId="0" applyNumberFormat="0" applyBorder="0" applyAlignment="0" applyProtection="0"/>
    <xf numFmtId="0" fontId="98" fillId="14" borderId="7" applyNumberFormat="0" applyAlignment="0" applyProtection="0"/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44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98" fontId="9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43" fontId="30" fillId="0" borderId="0" applyFont="0" applyFill="0" applyBorder="0" applyAlignment="0" applyProtection="0"/>
    <xf numFmtId="0" fontId="61" fillId="2" borderId="0" applyNumberFormat="0" applyBorder="0" applyAlignment="0" applyProtection="0"/>
    <xf numFmtId="0" fontId="43" fillId="26" borderId="0" applyNumberFormat="0" applyBorder="0" applyAlignment="0" applyProtection="0"/>
    <xf numFmtId="0" fontId="61" fillId="2" borderId="0" applyNumberFormat="0" applyBorder="0" applyAlignment="0" applyProtection="0"/>
    <xf numFmtId="0" fontId="37" fillId="2" borderId="0" applyNumberFormat="0" applyBorder="0" applyAlignment="0" applyProtection="0"/>
    <xf numFmtId="0" fontId="29" fillId="23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3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18" fillId="1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1" fillId="0" borderId="10" applyNumberFormat="0" applyFill="0" applyAlignment="0" applyProtection="0"/>
    <xf numFmtId="177" fontId="117" fillId="0" borderId="0" applyFont="0" applyFill="0" applyBorder="0" applyAlignment="0" applyProtection="0"/>
    <xf numFmtId="203" fontId="117" fillId="0" borderId="0" applyFont="0" applyFill="0" applyBorder="0" applyAlignment="0" applyProtection="0"/>
    <xf numFmtId="0" fontId="119" fillId="14" borderId="1" applyNumberFormat="0" applyAlignment="0" applyProtection="0"/>
    <xf numFmtId="0" fontId="49" fillId="0" borderId="0" applyNumberFormat="0" applyFill="0" applyBorder="0" applyAlignment="0" applyProtection="0"/>
    <xf numFmtId="0" fontId="91" fillId="0" borderId="2" applyNumberFormat="0" applyFill="0" applyProtection="0">
      <alignment horizontal="left"/>
    </xf>
    <xf numFmtId="0" fontId="120" fillId="0" borderId="9" applyNumberFormat="0" applyFill="0" applyAlignment="0" applyProtection="0"/>
    <xf numFmtId="204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79" fillId="0" borderId="0">
      <alignment/>
      <protection/>
    </xf>
    <xf numFmtId="0" fontId="29" fillId="16" borderId="0" applyNumberFormat="0" applyBorder="0" applyAlignment="0" applyProtection="0"/>
    <xf numFmtId="1" fontId="1" fillId="0" borderId="17">
      <alignment vertical="center"/>
      <protection locked="0"/>
    </xf>
    <xf numFmtId="0" fontId="0" fillId="0" borderId="0">
      <alignment vertical="center"/>
      <protection/>
    </xf>
    <xf numFmtId="183" fontId="1" fillId="0" borderId="17">
      <alignment vertical="center"/>
      <protection locked="0"/>
    </xf>
    <xf numFmtId="0" fontId="117" fillId="0" borderId="0">
      <alignment/>
      <protection/>
    </xf>
    <xf numFmtId="0" fontId="70" fillId="0" borderId="0">
      <alignment/>
      <protection/>
    </xf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0" fillId="9" borderId="3" applyNumberFormat="0" applyFont="0" applyAlignment="0" applyProtection="0"/>
    <xf numFmtId="0" fontId="83" fillId="0" borderId="0" applyFont="0" applyFill="0" applyBorder="0" applyAlignment="0" applyProtection="0"/>
    <xf numFmtId="0" fontId="0" fillId="0" borderId="0">
      <alignment vertical="center"/>
      <protection/>
    </xf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14" borderId="17" xfId="0" applyNumberFormat="1" applyFont="1" applyFill="1" applyBorder="1" applyAlignment="1" applyProtection="1">
      <alignment horizontal="center" vertical="center"/>
      <protection/>
    </xf>
    <xf numFmtId="0" fontId="3" fillId="14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205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9" xfId="630" applyNumberFormat="1" applyFont="1" applyFill="1" applyBorder="1" applyAlignment="1" applyProtection="1">
      <alignment horizontal="center" vertical="center"/>
      <protection/>
    </xf>
    <xf numFmtId="0" fontId="7" fillId="0" borderId="19" xfId="630" applyNumberFormat="1" applyFont="1" applyFill="1" applyBorder="1" applyAlignment="1" applyProtection="1">
      <alignment horizontal="center" vertical="center" wrapText="1"/>
      <protection/>
    </xf>
    <xf numFmtId="0" fontId="7" fillId="0" borderId="20" xfId="630" applyNumberFormat="1" applyFont="1" applyFill="1" applyBorder="1" applyAlignment="1" applyProtection="1">
      <alignment horizontal="center" vertical="center" wrapText="1"/>
      <protection/>
    </xf>
    <xf numFmtId="0" fontId="7" fillId="0" borderId="13" xfId="630" applyNumberFormat="1" applyFont="1" applyFill="1" applyBorder="1" applyAlignment="1" applyProtection="1">
      <alignment horizontal="center" vertical="center" wrapText="1"/>
      <protection/>
    </xf>
    <xf numFmtId="0" fontId="7" fillId="0" borderId="21" xfId="630" applyNumberFormat="1" applyFont="1" applyFill="1" applyBorder="1" applyAlignment="1" applyProtection="1">
      <alignment horizontal="center" vertical="center" wrapText="1"/>
      <protection/>
    </xf>
    <xf numFmtId="0" fontId="6" fillId="0" borderId="17" xfId="630" applyNumberFormat="1" applyFont="1" applyFill="1" applyBorder="1" applyAlignment="1" applyProtection="1">
      <alignment horizontal="center" vertical="center" wrapText="1"/>
      <protection/>
    </xf>
    <xf numFmtId="0" fontId="6" fillId="0" borderId="22" xfId="630" applyNumberFormat="1" applyFont="1" applyFill="1" applyBorder="1" applyAlignment="1" applyProtection="1">
      <alignment horizontal="center" vertical="center"/>
      <protection/>
    </xf>
    <xf numFmtId="0" fontId="7" fillId="0" borderId="22" xfId="630" applyNumberFormat="1" applyFont="1" applyFill="1" applyBorder="1" applyAlignment="1" applyProtection="1">
      <alignment horizontal="center" vertical="center" wrapText="1"/>
      <protection/>
    </xf>
    <xf numFmtId="0" fontId="7" fillId="0" borderId="17" xfId="630" applyNumberFormat="1" applyFont="1" applyFill="1" applyBorder="1" applyAlignment="1" applyProtection="1">
      <alignment horizontal="center" vertical="center" wrapText="1"/>
      <protection/>
    </xf>
    <xf numFmtId="205" fontId="8" fillId="0" borderId="17" xfId="547" applyNumberFormat="1" applyFont="1" applyFill="1" applyBorder="1" applyAlignment="1">
      <alignment horizontal="left" vertical="center" wrapText="1"/>
      <protection/>
    </xf>
    <xf numFmtId="0" fontId="9" fillId="0" borderId="17" xfId="630" applyFont="1" applyFill="1" applyBorder="1" applyAlignment="1">
      <alignment/>
      <protection/>
    </xf>
    <xf numFmtId="1" fontId="6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7" xfId="0" applyNumberFormat="1" applyFont="1" applyFill="1" applyBorder="1" applyAlignment="1" applyProtection="1">
      <alignment vertical="center" wrapText="1"/>
      <protection locked="0"/>
    </xf>
    <xf numFmtId="3" fontId="6" fillId="0" borderId="17" xfId="0" applyNumberFormat="1" applyFont="1" applyFill="1" applyBorder="1" applyAlignment="1" applyProtection="1">
      <alignment vertical="center" wrapText="1"/>
      <protection locked="0"/>
    </xf>
    <xf numFmtId="0" fontId="122" fillId="0" borderId="17" xfId="630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123" fillId="0" borderId="17" xfId="630" applyFont="1" applyFill="1" applyBorder="1" applyAlignment="1">
      <alignment/>
      <protection/>
    </xf>
    <xf numFmtId="0" fontId="12" fillId="0" borderId="17" xfId="63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40" borderId="17" xfId="0" applyNumberFormat="1" applyFont="1" applyFill="1" applyBorder="1" applyAlignment="1" applyProtection="1">
      <alignment horizontal="center" vertical="center" wrapText="1"/>
      <protection/>
    </xf>
    <xf numFmtId="0" fontId="3" fillId="40" borderId="17" xfId="0" applyNumberFormat="1" applyFont="1" applyFill="1" applyBorder="1" applyAlignment="1" applyProtection="1">
      <alignment horizontal="left" vertical="center"/>
      <protection/>
    </xf>
    <xf numFmtId="0" fontId="4" fillId="40" borderId="17" xfId="0" applyNumberFormat="1" applyFont="1" applyFill="1" applyBorder="1" applyAlignment="1" applyProtection="1">
      <alignment horizontal="center" vertical="center"/>
      <protection/>
    </xf>
    <xf numFmtId="0" fontId="9" fillId="40" borderId="17" xfId="0" applyFont="1" applyFill="1" applyBorder="1" applyAlignment="1">
      <alignment/>
    </xf>
    <xf numFmtId="0" fontId="4" fillId="40" borderId="17" xfId="0" applyNumberFormat="1" applyFont="1" applyFill="1" applyBorder="1" applyAlignment="1" applyProtection="1">
      <alignment horizontal="left" vertical="center"/>
      <protection/>
    </xf>
    <xf numFmtId="0" fontId="124" fillId="40" borderId="0" xfId="0" applyFont="1" applyFill="1" applyBorder="1" applyAlignment="1">
      <alignment vertical="center"/>
    </xf>
    <xf numFmtId="0" fontId="14" fillId="40" borderId="0" xfId="0" applyFont="1" applyFill="1" applyBorder="1" applyAlignment="1">
      <alignment vertical="center"/>
    </xf>
    <xf numFmtId="0" fontId="124" fillId="40" borderId="0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vertical="center"/>
    </xf>
    <xf numFmtId="0" fontId="124" fillId="40" borderId="0" xfId="0" applyFont="1" applyFill="1" applyBorder="1" applyAlignment="1">
      <alignment horizontal="right" vertical="center"/>
    </xf>
    <xf numFmtId="0" fontId="14" fillId="40" borderId="0" xfId="0" applyFont="1" applyFill="1" applyBorder="1" applyAlignment="1">
      <alignment horizontal="center" vertical="center"/>
    </xf>
    <xf numFmtId="0" fontId="125" fillId="40" borderId="17" xfId="0" applyFont="1" applyFill="1" applyBorder="1" applyAlignment="1">
      <alignment horizontal="center" vertical="center"/>
    </xf>
    <xf numFmtId="0" fontId="125" fillId="40" borderId="17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vertical="center"/>
    </xf>
    <xf numFmtId="0" fontId="17" fillId="40" borderId="17" xfId="0" applyFont="1" applyFill="1" applyBorder="1" applyAlignment="1">
      <alignment horizontal="center" vertical="center"/>
    </xf>
    <xf numFmtId="10" fontId="17" fillId="40" borderId="17" xfId="0" applyNumberFormat="1" applyFont="1" applyFill="1" applyBorder="1" applyAlignment="1">
      <alignment vertical="center"/>
    </xf>
    <xf numFmtId="0" fontId="17" fillId="40" borderId="17" xfId="0" applyFont="1" applyFill="1" applyBorder="1" applyAlignment="1">
      <alignment vertical="center"/>
    </xf>
    <xf numFmtId="205" fontId="17" fillId="40" borderId="17" xfId="0" applyNumberFormat="1" applyFont="1" applyFill="1" applyBorder="1" applyAlignment="1" applyProtection="1">
      <alignment horizontal="left" vertical="center"/>
      <protection locked="0"/>
    </xf>
    <xf numFmtId="206" fontId="17" fillId="40" borderId="17" xfId="0" applyNumberFormat="1" applyFont="1" applyFill="1" applyBorder="1" applyAlignment="1" applyProtection="1">
      <alignment horizontal="left" vertical="center"/>
      <protection locked="0"/>
    </xf>
    <xf numFmtId="205" fontId="17" fillId="40" borderId="22" xfId="0" applyNumberFormat="1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>
      <alignment horizontal="center" vertical="center"/>
    </xf>
    <xf numFmtId="206" fontId="17" fillId="40" borderId="22" xfId="0" applyNumberFormat="1" applyFont="1" applyFill="1" applyBorder="1" applyAlignment="1" applyProtection="1">
      <alignment horizontal="left" vertical="center"/>
      <protection locked="0"/>
    </xf>
    <xf numFmtId="0" fontId="17" fillId="40" borderId="22" xfId="0" applyFont="1" applyFill="1" applyBorder="1" applyAlignment="1">
      <alignment vertical="center"/>
    </xf>
    <xf numFmtId="0" fontId="18" fillId="40" borderId="17" xfId="0" applyFont="1" applyFill="1" applyBorder="1" applyAlignment="1">
      <alignment horizontal="center" vertical="center"/>
    </xf>
    <xf numFmtId="0" fontId="18" fillId="40" borderId="17" xfId="0" applyFont="1" applyFill="1" applyBorder="1" applyAlignment="1">
      <alignment vertical="center"/>
    </xf>
    <xf numFmtId="1" fontId="17" fillId="40" borderId="17" xfId="0" applyNumberFormat="1" applyFont="1" applyFill="1" applyBorder="1" applyAlignment="1" applyProtection="1">
      <alignment horizontal="center" vertical="center"/>
      <protection locked="0"/>
    </xf>
    <xf numFmtId="0" fontId="17" fillId="40" borderId="17" xfId="0" applyNumberFormat="1" applyFont="1" applyFill="1" applyBorder="1" applyAlignment="1" applyProtection="1">
      <alignment horizontal="center" vertical="center"/>
      <protection locked="0"/>
    </xf>
    <xf numFmtId="0" fontId="126" fillId="40" borderId="17" xfId="0" applyFont="1" applyFill="1" applyBorder="1" applyAlignment="1">
      <alignment vertical="center"/>
    </xf>
    <xf numFmtId="0" fontId="126" fillId="40" borderId="17" xfId="0" applyFont="1" applyFill="1" applyBorder="1" applyAlignment="1">
      <alignment horizontal="center" vertical="center"/>
    </xf>
    <xf numFmtId="0" fontId="17" fillId="40" borderId="17" xfId="0" applyFont="1" applyFill="1" applyBorder="1" applyAlignment="1">
      <alignment horizontal="left" vertical="center"/>
    </xf>
    <xf numFmtId="0" fontId="17" fillId="40" borderId="23" xfId="0" applyFont="1" applyFill="1" applyBorder="1" applyAlignment="1">
      <alignment vertical="center"/>
    </xf>
    <xf numFmtId="0" fontId="1" fillId="4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7" fillId="40" borderId="0" xfId="0" applyFont="1" applyFill="1" applyBorder="1" applyAlignment="1">
      <alignment vertical="center"/>
    </xf>
    <xf numFmtId="0" fontId="16" fillId="4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07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208" fontId="17" fillId="0" borderId="17" xfId="36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27" fillId="0" borderId="17" xfId="0" applyFont="1" applyFill="1" applyBorder="1" applyAlignment="1">
      <alignment horizontal="center" vertical="center"/>
    </xf>
    <xf numFmtId="209" fontId="128" fillId="0" borderId="17" xfId="648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distributed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wrapText="1"/>
    </xf>
  </cellXfs>
  <cellStyles count="778">
    <cellStyle name="Normal" xfId="0"/>
    <cellStyle name="Currency [0]" xfId="15"/>
    <cellStyle name="常规 44" xfId="16"/>
    <cellStyle name="常规 39" xfId="17"/>
    <cellStyle name="好_05玉溪" xfId="18"/>
    <cellStyle name="Currency" xfId="19"/>
    <cellStyle name="20% - 强调文字颜色 3" xfId="20"/>
    <cellStyle name="输入" xfId="21"/>
    <cellStyle name="差_奖励补助测算5.24冯铸_2015年预算调整表（23%16日）" xfId="22"/>
    <cellStyle name="args.style" xfId="23"/>
    <cellStyle name="_Book1_3_Book1" xfId="24"/>
    <cellStyle name="Accent2 - 40%" xfId="25"/>
    <cellStyle name="Comma [0]" xfId="26"/>
    <cellStyle name="好_建行_2015年预算调整表（23%16日）" xfId="27"/>
    <cellStyle name="差" xfId="28"/>
    <cellStyle name="40% - 强调文字颜色 3" xfId="29"/>
    <cellStyle name="Comma" xfId="30"/>
    <cellStyle name="Hyperlink" xfId="31"/>
    <cellStyle name="差_奖励补助测算5.23新" xfId="32"/>
    <cellStyle name="日期" xfId="33"/>
    <cellStyle name="Accent2 - 60%" xfId="34"/>
    <cellStyle name="60% - 强调文字颜色 3" xfId="35"/>
    <cellStyle name="Percent" xfId="36"/>
    <cellStyle name="差_2009年一般性转移支付标准工资_奖励补助测算5.22测试" xfId="37"/>
    <cellStyle name="Followed Hyperlink" xfId="38"/>
    <cellStyle name="好_云南农村义务教育统计表_2015年预算调整表（23%16日）" xfId="39"/>
    <cellStyle name="_ET_STYLE_NoName_00__Sheet3" xfId="40"/>
    <cellStyle name="常规 6" xfId="41"/>
    <cellStyle name="注释" xfId="42"/>
    <cellStyle name="_ET_STYLE_NoName_00__Book1" xfId="43"/>
    <cellStyle name="60% - 强调文字颜色 2" xfId="44"/>
    <cellStyle name="差_汇总_2015年预算调整表（23%16日）" xfId="45"/>
    <cellStyle name="标题 4" xfId="46"/>
    <cellStyle name="差_2007年政法部门业务指标" xfId="47"/>
    <cellStyle name="差_教师绩效工资测算表（离退休按各地上报数测算）2009年1月1日" xfId="48"/>
    <cellStyle name="差_2006年分析表" xfId="49"/>
    <cellStyle name="差_2009年一般性转移支付标准工资_不用软件计算9.1不考虑经费管理评价xl_2015年预算调整表（23%16日）" xfId="50"/>
    <cellStyle name="差_03昭通_2015年预算调整表（23%16日）" xfId="51"/>
    <cellStyle name="警告文本" xfId="52"/>
    <cellStyle name="好_下半年禁毒办案经费分配2544.3万元_2015年预算调整表（23%16日）" xfId="53"/>
    <cellStyle name="好_奖励补助测算5.23新" xfId="54"/>
    <cellStyle name="差_指标五" xfId="55"/>
    <cellStyle name="标题" xfId="56"/>
    <cellStyle name="差_奖励补助测算5.22测试" xfId="57"/>
    <cellStyle name="解释性文本" xfId="58"/>
    <cellStyle name="标题 1" xfId="59"/>
    <cellStyle name="百分比 4" xfId="60"/>
    <cellStyle name="标题 2" xfId="61"/>
    <cellStyle name="60% - 强调文字颜色 1" xfId="62"/>
    <cellStyle name="标题 3" xfId="63"/>
    <cellStyle name="60% - 强调文字颜色 4" xfId="64"/>
    <cellStyle name="输出" xfId="65"/>
    <cellStyle name="Input" xfId="66"/>
    <cellStyle name="常规 26" xfId="67"/>
    <cellStyle name="常规 31" xfId="68"/>
    <cellStyle name="计算" xfId="69"/>
    <cellStyle name="检查单元格" xfId="70"/>
    <cellStyle name="_ET_STYLE_NoName_00__县公司" xfId="71"/>
    <cellStyle name="好_云南省2008年中小学教职工情况（教育厅提供20090101加工整理）_2015年预算调整表（23%16日）" xfId="72"/>
    <cellStyle name="好_县级公安机关公用经费标准奖励测算方案（定稿）_2015年预算调整表（23%16日）" xfId="73"/>
    <cellStyle name="40% - 强调文字颜色 4 2" xfId="74"/>
    <cellStyle name="20% - 强调文字颜色 6" xfId="75"/>
    <cellStyle name="好_三季度－表二" xfId="76"/>
    <cellStyle name="Currency [0]" xfId="77"/>
    <cellStyle name="强调文字颜色 2" xfId="78"/>
    <cellStyle name="差_地方配套按人均增幅控制8.30一般预算平均增幅、人均可用财力平均增幅两次控制、社会治安系数调整、案件数调整xl_2015年预算调整表（23%16日）" xfId="79"/>
    <cellStyle name="链接单元格" xfId="80"/>
    <cellStyle name="差_教育厅提供义务教育及高中教师人数（2009年1月6日）" xfId="81"/>
    <cellStyle name="差_2015年预算调整表（23%16日）" xfId="82"/>
    <cellStyle name="汇总" xfId="83"/>
    <cellStyle name="差_Book2" xfId="84"/>
    <cellStyle name="好" xfId="85"/>
    <cellStyle name="Heading 3" xfId="86"/>
    <cellStyle name="适中" xfId="87"/>
    <cellStyle name="20% - 强调文字颜色 5" xfId="88"/>
    <cellStyle name="强调文字颜色 1" xfId="89"/>
    <cellStyle name="好_03昭通_2015年预算调整表（23%16日）" xfId="90"/>
    <cellStyle name="20% - 强调文字颜色 1" xfId="91"/>
    <cellStyle name="Accent4_2015年预算调整表（23%16日）" xfId="92"/>
    <cellStyle name="40% - 强调文字颜色 1" xfId="93"/>
    <cellStyle name="20% - 强调文字颜色 2" xfId="94"/>
    <cellStyle name="40% - 强调文字颜色 2" xfId="95"/>
    <cellStyle name="强调文字颜色 3" xfId="96"/>
    <cellStyle name="强调文字颜色 4" xfId="97"/>
    <cellStyle name="PSChar" xfId="98"/>
    <cellStyle name="20% - 强调文字颜色 4" xfId="99"/>
    <cellStyle name="40% - 强调文字颜色 4" xfId="100"/>
    <cellStyle name="强调文字颜色 5" xfId="101"/>
    <cellStyle name="差_2015年收入测算_2015年预算调整表（23%16日）" xfId="102"/>
    <cellStyle name="40% - 强调文字颜色 5" xfId="103"/>
    <cellStyle name="60% - 强调文字颜色 5" xfId="104"/>
    <cellStyle name="差_2006年全省财力计算表（中央、决算）" xfId="105"/>
    <cellStyle name="强调文字颜色 6" xfId="106"/>
    <cellStyle name="40% - 强调文字颜色 6" xfId="107"/>
    <cellStyle name="_弱电系统设备配置报价清单" xfId="108"/>
    <cellStyle name="0,0&#13;&#10;NA&#13;&#10;" xfId="109"/>
    <cellStyle name="60% - 强调文字颜色 6" xfId="110"/>
    <cellStyle name="_ET_STYLE_NoName_00_" xfId="111"/>
    <cellStyle name="好_汇总-县级财政报表附表" xfId="112"/>
    <cellStyle name="_Book1_1" xfId="113"/>
    <cellStyle name="差_2008年县级公安保障标准落实奖励经费分配测算_2015年预算调整表（23%16日）" xfId="114"/>
    <cellStyle name="_20100326高清市院遂宁检察院1080P配置清单26日改" xfId="115"/>
    <cellStyle name="好_2006年全省财力计算表（中央、决算）_2015年预算调整表（23%16日）" xfId="116"/>
    <cellStyle name="_ET_STYLE_NoName_00__Book1_1_Book1" xfId="117"/>
    <cellStyle name="_ET_STYLE_NoName_00__Book1_1_银行账户情况表_2010年12月" xfId="118"/>
    <cellStyle name="_~4284367" xfId="119"/>
    <cellStyle name="20% - Accent5" xfId="120"/>
    <cellStyle name="_Book1_1_Book1" xfId="121"/>
    <cellStyle name="_Book1" xfId="122"/>
    <cellStyle name="好_2009年一般性转移支付标准工资_~5676413_2015年预算调整表（23%16日）" xfId="123"/>
    <cellStyle name="Accent5_2015年预算调整表（23%16日）" xfId="124"/>
    <cellStyle name="_Book1_2" xfId="125"/>
    <cellStyle name="Accent2 - 20%" xfId="126"/>
    <cellStyle name="_Book1_2_Book1" xfId="127"/>
    <cellStyle name="检查单元格 2" xfId="128"/>
    <cellStyle name="归盒啦_95" xfId="129"/>
    <cellStyle name="Linked Cell" xfId="130"/>
    <cellStyle name="差_教育厅提供义务教育及高中教师人数（2009年1月6日）_2015年预算调整表（23%16日）" xfId="131"/>
    <cellStyle name="_Book1_3" xfId="132"/>
    <cellStyle name="Heading 1" xfId="133"/>
    <cellStyle name="好_03昭通" xfId="134"/>
    <cellStyle name="_Book1_4" xfId="135"/>
    <cellStyle name="20% - 强调文字颜色 3 2" xfId="136"/>
    <cellStyle name="Heading 2" xfId="137"/>
    <cellStyle name="好_5334_2006年迪庆县级财政报表附表_2015年预算调整表（23%16日）" xfId="138"/>
    <cellStyle name="_ET_STYLE_NoName_00__Book1_1" xfId="139"/>
    <cellStyle name="强调文字颜色 5 2" xfId="140"/>
    <cellStyle name="_ET_STYLE_NoName_00__Book1_1_县公司" xfId="141"/>
    <cellStyle name="_ET_STYLE_NoName_00__Book1_2" xfId="142"/>
    <cellStyle name="Accent5 - 20%" xfId="143"/>
    <cellStyle name="_ET_STYLE_NoName_00__Book1_Book1" xfId="144"/>
    <cellStyle name="差_Book1_1" xfId="145"/>
    <cellStyle name="_ET_STYLE_NoName_00__Book1_县公司" xfId="146"/>
    <cellStyle name="Dezimal [0]_laroux" xfId="147"/>
    <cellStyle name="_ET_STYLE_NoName_00__Book1_银行账户情况表_2010年12月" xfId="148"/>
    <cellStyle name="差_2009年一般性转移支付标准工资_~5676413_2015年预算调整表（23%16日）" xfId="149"/>
    <cellStyle name="_ET_STYLE_NoName_00__建行" xfId="150"/>
    <cellStyle name="差_奖励补助测算7.25 (version 1) (version 1)" xfId="151"/>
    <cellStyle name="_ET_STYLE_NoName_00__银行账户情况表_2010年12月" xfId="152"/>
    <cellStyle name="好_M03" xfId="153"/>
    <cellStyle name="Accent6 - 20%" xfId="154"/>
    <cellStyle name="_ET_STYLE_NoName_00__云南水利电力有限公司" xfId="155"/>
    <cellStyle name="_Sheet1" xfId="156"/>
    <cellStyle name="好_2015年预算调整表（23%16日）" xfId="157"/>
    <cellStyle name="Good" xfId="158"/>
    <cellStyle name="常规 10" xfId="159"/>
    <cellStyle name="_本部汇总" xfId="160"/>
    <cellStyle name="_部分业务经济资本调整模版" xfId="161"/>
    <cellStyle name="_部分业务经济资本调整模版20081011" xfId="162"/>
    <cellStyle name="差_指标四_2015年预算调整表（23%16日）" xfId="163"/>
    <cellStyle name="_个人购车贷款经济资本计算模板" xfId="164"/>
    <cellStyle name="_工行融资平台统计20100702" xfId="165"/>
    <cellStyle name="60% - Accent6" xfId="166"/>
    <cellStyle name="好_检验表" xfId="167"/>
    <cellStyle name="t" xfId="168"/>
    <cellStyle name="常规 2 6" xfId="169"/>
    <cellStyle name="强调文字颜色 3 2" xfId="170"/>
    <cellStyle name="_经济资本指标表现暨零售贷款上传数据质量月度分析表" xfId="171"/>
    <cellStyle name="差_2006年全省财力计算表（中央、决算）_2015年预算调整表（23%16日）" xfId="172"/>
    <cellStyle name="_经济资本指标表现暨零售贷款上传数据质量月度分析表20081015" xfId="173"/>
    <cellStyle name="Grey" xfId="174"/>
    <cellStyle name="_全县2013年提前指标(修改）" xfId="175"/>
    <cellStyle name="标题 2 2" xfId="176"/>
    <cellStyle name="_远期交易客户汇总" xfId="177"/>
    <cellStyle name="20% - Accent1" xfId="178"/>
    <cellStyle name="Accent1 - 20%" xfId="179"/>
    <cellStyle name="好_2009年一般性转移支付标准工资_奖励补助测算5.23新_2015年预算调整表（23%16日）" xfId="180"/>
    <cellStyle name="20% - Accent2" xfId="181"/>
    <cellStyle name="差_县公司" xfId="182"/>
    <cellStyle name="20% - Accent3" xfId="183"/>
    <cellStyle name="20% - Accent4" xfId="184"/>
    <cellStyle name="20% - Accent6" xfId="185"/>
    <cellStyle name="20% - 强调文字颜色 1 2" xfId="186"/>
    <cellStyle name="差_奖励补助测算5.24冯铸" xfId="187"/>
    <cellStyle name="20% - 强调文字颜色 2 2" xfId="188"/>
    <cellStyle name="20% - 强调文字颜色 4 2" xfId="189"/>
    <cellStyle name="Mon閠aire_!!!GO" xfId="190"/>
    <cellStyle name="差_云南农村义务教育统计表_2015年预算调整表（23%16日）" xfId="191"/>
    <cellStyle name="常规 3" xfId="192"/>
    <cellStyle name="콤마_BOILER-CO1" xfId="193"/>
    <cellStyle name="20% - 强调文字颜色 5 2" xfId="194"/>
    <cellStyle name="20% - 强调文字颜色 6 2" xfId="195"/>
    <cellStyle name="3232" xfId="196"/>
    <cellStyle name="40% - Accent1" xfId="197"/>
    <cellStyle name="40% - Accent2" xfId="198"/>
    <cellStyle name="40% - Accent3" xfId="199"/>
    <cellStyle name="e鯪9Y_x000B_" xfId="200"/>
    <cellStyle name="40% - Accent4" xfId="201"/>
    <cellStyle name="Normal - Style1" xfId="202"/>
    <cellStyle name="警告文本 2" xfId="203"/>
    <cellStyle name="40% - Accent5" xfId="204"/>
    <cellStyle name="Black" xfId="205"/>
    <cellStyle name="40% - Accent6" xfId="206"/>
    <cellStyle name="好_第五部分(才淼、饶永宏）" xfId="207"/>
    <cellStyle name="好_00省级(定稿)" xfId="208"/>
    <cellStyle name="差_预算绩效目标申报表_1" xfId="209"/>
    <cellStyle name="差_历年教师人数_2015年预算调整表（23%16日）" xfId="210"/>
    <cellStyle name="40% - 强调文字颜色 1 2" xfId="211"/>
    <cellStyle name="差_指标四" xfId="212"/>
    <cellStyle name="40% - 强调文字颜色 2 2" xfId="213"/>
    <cellStyle name="40% - 强调文字颜色 3 2" xfId="214"/>
    <cellStyle name="好_2009年一般性转移支付标准工资_地方配套按人均增幅控制8.31（调整结案率后）xl_2015年预算调整表（23%16日）" xfId="215"/>
    <cellStyle name="好_Book1_县公司" xfId="216"/>
    <cellStyle name="好_2006年分析表" xfId="217"/>
    <cellStyle name="40% - 强调文字颜色 5 2" xfId="218"/>
    <cellStyle name="差_Book1_银行账户情况表_2010年12月" xfId="219"/>
    <cellStyle name="好_下半年禁毒办案经费分配2544.3万元" xfId="220"/>
    <cellStyle name="40% - 强调文字颜色 6 2" xfId="221"/>
    <cellStyle name="差_03昭通" xfId="222"/>
    <cellStyle name="强调 2" xfId="223"/>
    <cellStyle name="60% - Accent1" xfId="224"/>
    <cellStyle name="强调 3" xfId="225"/>
    <cellStyle name="60% - Accent2" xfId="226"/>
    <cellStyle name="部门" xfId="227"/>
    <cellStyle name="常规 2 2" xfId="228"/>
    <cellStyle name="60% - Accent3" xfId="229"/>
    <cellStyle name="好_指标四_2015年预算调整表（23%16日）" xfId="230"/>
    <cellStyle name="常规 2 3" xfId="231"/>
    <cellStyle name="Hyperlink_AheadBehind.xls Chart 23" xfId="232"/>
    <cellStyle name="60% - Accent4" xfId="233"/>
    <cellStyle name="per.style" xfId="234"/>
    <cellStyle name="PSInt" xfId="235"/>
    <cellStyle name="常规 2 4" xfId="236"/>
    <cellStyle name="强调文字颜色 4 2" xfId="237"/>
    <cellStyle name="60% - Accent5" xfId="238"/>
    <cellStyle name="差_云南农村义务教育统计表" xfId="239"/>
    <cellStyle name="差_00省级(定稿)_2015年预算调整表（23%16日）" xfId="240"/>
    <cellStyle name="常规 2 5" xfId="241"/>
    <cellStyle name="콤마 [0]_BOILER-CO1" xfId="242"/>
    <cellStyle name="60% - 强调文字颜色 1 2" xfId="243"/>
    <cellStyle name="商品名称" xfId="244"/>
    <cellStyle name="Heading 4" xfId="245"/>
    <cellStyle name="60% - 强调文字颜色 2 2" xfId="246"/>
    <cellStyle name="常规 5" xfId="247"/>
    <cellStyle name="60% - 强调文字颜色 3 2" xfId="248"/>
    <cellStyle name="60% - 强调文字颜色 4 2" xfId="249"/>
    <cellStyle name="Neutral" xfId="250"/>
    <cellStyle name="60% - 强调文字颜色 5 2" xfId="251"/>
    <cellStyle name="差_奖励补助测算7.25_2015年预算调整表（23%16日）" xfId="252"/>
    <cellStyle name="好_2007年人员分部门统计表" xfId="253"/>
    <cellStyle name="60% - 强调文字颜色 6 2" xfId="254"/>
    <cellStyle name="6mal" xfId="255"/>
    <cellStyle name="Accent1" xfId="256"/>
    <cellStyle name="差_5334_2006年迪庆县级财政报表附表_2015年预算调整表（23%16日）" xfId="257"/>
    <cellStyle name="好_2007年可用财力_2015年预算调整表（23%16日）" xfId="258"/>
    <cellStyle name="Accent1 - 40%" xfId="259"/>
    <cellStyle name="差_2006年基础数据" xfId="260"/>
    <cellStyle name="Accent1 - 60%" xfId="261"/>
    <cellStyle name="Accent1_2015年预算调整表（23%16日）" xfId="262"/>
    <cellStyle name="好_县公司" xfId="263"/>
    <cellStyle name="差_基础数据分析" xfId="264"/>
    <cellStyle name="Accent2" xfId="265"/>
    <cellStyle name="Accent2_2015年预算调整表（23%16日）" xfId="266"/>
    <cellStyle name="Norma,_laroux_4_营业在建 (2)_E21" xfId="267"/>
    <cellStyle name="Accent3" xfId="268"/>
    <cellStyle name="差_2007年检察院案件数" xfId="269"/>
    <cellStyle name="Accent3 - 20%" xfId="270"/>
    <cellStyle name="好_指标四" xfId="271"/>
    <cellStyle name="Milliers_!!!GO" xfId="272"/>
    <cellStyle name="Accent3 - 40%" xfId="273"/>
    <cellStyle name="好_0502通海县" xfId="274"/>
    <cellStyle name="Mon閠aire [0]_!!!GO" xfId="275"/>
    <cellStyle name="好_2009年一般性转移支付标准工资_~4190974" xfId="276"/>
    <cellStyle name="Accent3 - 60%" xfId="277"/>
    <cellStyle name="Accent3_2015年预算调整表（23%16日）" xfId="278"/>
    <cellStyle name="差_2007年检察院案件数_2015年预算调整表（23%16日）" xfId="279"/>
    <cellStyle name="常规 45" xfId="280"/>
    <cellStyle name="常规 50" xfId="281"/>
    <cellStyle name="Accent4" xfId="282"/>
    <cellStyle name="Border" xfId="283"/>
    <cellStyle name="Accent4 - 20%" xfId="284"/>
    <cellStyle name="Accent4 - 40%" xfId="285"/>
    <cellStyle name="Accent4 - 60%" xfId="286"/>
    <cellStyle name="捠壿 [0.00]_Region Orders (2)" xfId="287"/>
    <cellStyle name="好_2009年一般性转移支付标准工资_~5676413" xfId="288"/>
    <cellStyle name="Accent5" xfId="289"/>
    <cellStyle name="差_银行账户情况表_2010年12月_2015年预算调整表（23%16日）" xfId="290"/>
    <cellStyle name="千分位[0]_ 白土" xfId="291"/>
    <cellStyle name="Accent5 - 40%" xfId="292"/>
    <cellStyle name="Accent5 - 60%" xfId="293"/>
    <cellStyle name="常规 12" xfId="294"/>
    <cellStyle name="Accent6" xfId="295"/>
    <cellStyle name="差_2009年一般性转移支付标准工资_~4190974_2015年预算调整表（23%16日）" xfId="296"/>
    <cellStyle name="差_2015年收入测算" xfId="297"/>
    <cellStyle name="Accent6 - 40%" xfId="298"/>
    <cellStyle name="差_下半年禁吸戒毒经费1000万元_2015年预算调整表（23%16日）" xfId="299"/>
    <cellStyle name="好_义务教育阶段教职工人数（教育厅提供最终）_2015年预算调整表（23%16日）" xfId="300"/>
    <cellStyle name="Accent6 - 60%" xfId="301"/>
    <cellStyle name="Accent6_2015年预算调整表（23%16日）" xfId="302"/>
    <cellStyle name="Bad" xfId="303"/>
    <cellStyle name="好_2009年一般性转移支付标准工资_奖励补助测算5.22测试_2015年预算调整表（23%16日）" xfId="304"/>
    <cellStyle name="Calc Currency (0)" xfId="305"/>
    <cellStyle name="Calculation" xfId="306"/>
    <cellStyle name="PSHeading" xfId="307"/>
    <cellStyle name="差_530623_2006年县级财政报表附表" xfId="308"/>
    <cellStyle name="Check Cell" xfId="309"/>
    <cellStyle name="常规 15" xfId="310"/>
    <cellStyle name="常规 20" xfId="311"/>
    <cellStyle name="ColLevel_0" xfId="312"/>
    <cellStyle name="差_义务教育阶段教职工人数（教育厅提供最终）_2015年预算调整表（23%16日）" xfId="313"/>
    <cellStyle name="差_2009年一般性转移支付标准工资_奖励补助测算5.24冯铸_2015年预算调整表（23%16日）" xfId="314"/>
    <cellStyle name="Comma [0]" xfId="315"/>
    <cellStyle name="差_云南省2008年中小学教师人数统计表_2015年预算调整表（23%16日）" xfId="316"/>
    <cellStyle name="통화_BOILER-CO1" xfId="317"/>
    <cellStyle name="comma zerodec" xfId="318"/>
    <cellStyle name="好_Book1_银行账户情况表_2010年12月_2015年预算调整表（23%16日）" xfId="319"/>
    <cellStyle name="Comma_!!!GO" xfId="320"/>
    <cellStyle name="comma-d" xfId="321"/>
    <cellStyle name="分级显示列_1_Book1" xfId="322"/>
    <cellStyle name="Currency_!!!GO" xfId="323"/>
    <cellStyle name="样式 1" xfId="324"/>
    <cellStyle name="好_奖励补助测算5.23新_2015年预算调整表（23%16日）" xfId="325"/>
    <cellStyle name="差_指标五_2015年预算调整表（23%16日）" xfId="326"/>
    <cellStyle name="Currency1" xfId="327"/>
    <cellStyle name="Input_2015年预算调整表（23%16日）" xfId="328"/>
    <cellStyle name="常规 13" xfId="329"/>
    <cellStyle name="Date" xfId="330"/>
    <cellStyle name="差_2009年一般性转移支付标准工资_地方配套按人均增幅控制8.30xl_2015年预算调整表（23%16日）" xfId="331"/>
    <cellStyle name="货币 2" xfId="332"/>
    <cellStyle name="好_指标五" xfId="333"/>
    <cellStyle name="差_云南省2008年中小学教职工情况（教育厅提供20090101加工整理）" xfId="334"/>
    <cellStyle name="Dezimal_laroux" xfId="335"/>
    <cellStyle name="Dollar (zero dec)" xfId="336"/>
    <cellStyle name="强调文字颜色 1 2" xfId="337"/>
    <cellStyle name="Explanatory Text" xfId="338"/>
    <cellStyle name="好_城建部门_2015年预算调整表（23%16日）" xfId="339"/>
    <cellStyle name="差_1110洱源县" xfId="340"/>
    <cellStyle name="好_00省级(打印)_2015年预算调整表（23%16日）" xfId="341"/>
    <cellStyle name="Fixed" xfId="342"/>
    <cellStyle name="强调 1" xfId="343"/>
    <cellStyle name="好_基础数据分析" xfId="344"/>
    <cellStyle name="Followed Hyperlink_AheadBehind.xls Chart 23" xfId="345"/>
    <cellStyle name="gcd" xfId="346"/>
    <cellStyle name="好_2009年一般性转移支付标准工资_不用软件计算9.1不考虑经费管理评价xl" xfId="347"/>
    <cellStyle name="差_Book1_2" xfId="348"/>
    <cellStyle name="好_建行" xfId="349"/>
    <cellStyle name="Header1" xfId="350"/>
    <cellStyle name="Header2" xfId="351"/>
    <cellStyle name="HEADING1" xfId="352"/>
    <cellStyle name="HEADING2" xfId="353"/>
    <cellStyle name="差_地方配套按人均增幅控制8.31（调整结案率后）xl" xfId="354"/>
    <cellStyle name="Input [yellow]" xfId="355"/>
    <cellStyle name="常规 2_02-2008决算报表格式" xfId="356"/>
    <cellStyle name="好_0502通海县_2015年预算调整表（23%16日）" xfId="357"/>
    <cellStyle name="Input Cells" xfId="358"/>
    <cellStyle name="常规 2 10" xfId="359"/>
    <cellStyle name="Linked Cells" xfId="360"/>
    <cellStyle name="差_县级公安机关公用经费标准奖励测算方案（定稿）_2015年预算调整表（23%16日）" xfId="361"/>
    <cellStyle name="Millares [0]_96 Risk" xfId="362"/>
    <cellStyle name="Valuta_pldt" xfId="363"/>
    <cellStyle name="Millares_96 Risk" xfId="364"/>
    <cellStyle name="差_奖励补助测算7.25" xfId="365"/>
    <cellStyle name="Milliers [0]_!!!GO" xfId="366"/>
    <cellStyle name="差_M03_2015年预算调整表（23%16日）" xfId="367"/>
    <cellStyle name="差_全县所有单位经费测算表 " xfId="368"/>
    <cellStyle name="Moneda [0]_96 Risk" xfId="369"/>
    <cellStyle name="差_县级基础数据" xfId="370"/>
    <cellStyle name="Moneda_96 Risk" xfId="371"/>
    <cellStyle name="好_2014年收入测算（3-2）_2015年预算调整表（23%16日）" xfId="372"/>
    <cellStyle name="差_2009年一般性转移支付标准工资_奖励补助测算7.23" xfId="373"/>
    <cellStyle name="New Times Roman" xfId="374"/>
    <cellStyle name="no dec" xfId="375"/>
    <cellStyle name="Non défini" xfId="376"/>
    <cellStyle name="好_历年教师人数" xfId="377"/>
    <cellStyle name="Normal_!!!GO" xfId="378"/>
    <cellStyle name="Note" xfId="379"/>
    <cellStyle name="差_2、土地面积、人口、粮食产量基本情况_2015年预算调整表（23%16日）" xfId="380"/>
    <cellStyle name="Output" xfId="381"/>
    <cellStyle name="Percent [2]" xfId="382"/>
    <cellStyle name="Percent_!!!GO" xfId="383"/>
    <cellStyle name="差_530629_2006年县级财政报表附表_2015年预算调整表（23%16日）" xfId="384"/>
    <cellStyle name="Pourcentage_pldt" xfId="385"/>
    <cellStyle name="好_第一部分：综合全" xfId="386"/>
    <cellStyle name="标题 5" xfId="387"/>
    <cellStyle name="PSDate" xfId="388"/>
    <cellStyle name="PSDec" xfId="389"/>
    <cellStyle name="常规 16" xfId="390"/>
    <cellStyle name="常规 21" xfId="391"/>
    <cellStyle name="PSSpacer" xfId="392"/>
    <cellStyle name="差_00省级(打印)" xfId="393"/>
    <cellStyle name="Red" xfId="394"/>
    <cellStyle name="差_Xl0000002" xfId="395"/>
    <cellStyle name="RowLevel_0" xfId="396"/>
    <cellStyle name="差_2008年县级公安保障标准落实奖励经费分配测算" xfId="397"/>
    <cellStyle name="差_2006年分析表_2015年预算调整表（23%16日）" xfId="398"/>
    <cellStyle name="s]&#13;&#10;;load=C:\WINDOWS\VERINST.EXE APMAPP.EXE &#13;&#10;run=&#13;&#10;Beep=yes&#13;&#10;NullPort=None&#13;&#10;BorderWidth=3&#13;&#10;CursorBlinkRate=780&#13;&#10;Double" xfId="399"/>
    <cellStyle name="差_2007年政法部门业务指标_2015年预算调整表（23%16日）" xfId="400"/>
    <cellStyle name="差_教师绩效工资测算表（离退休按各地上报数测算）2009年1月1日_2015年预算调整表（23%16日）" xfId="401"/>
    <cellStyle name="s]&#13;&#10;load=&#13;&#10;run=&#13;&#10;NullPort=None&#13;&#10;device=HP LaserJet 4 Plus,HPPCL5MS,LPT1:&#13;&#10;&#13;&#10;[Desktop]&#13;&#10;Wallpaper=(无)&#13;&#10;TileWallpaper=0&#13;" xfId="402"/>
    <cellStyle name="差_历年教师人数" xfId="403"/>
    <cellStyle name="sstot" xfId="404"/>
    <cellStyle name="差_2009年一般性转移支付标准工资_奖励补助测算5.23新_2015年预算调整表（23%16日）" xfId="405"/>
    <cellStyle name="Standard_AREAS" xfId="406"/>
    <cellStyle name="Style 1" xfId="407"/>
    <cellStyle name="好_Book1_县公司_2015年预算调整表（23%16日）" xfId="408"/>
    <cellStyle name="好_2006年分析表_2015年预算调整表（23%16日）" xfId="409"/>
    <cellStyle name="差_Book1_银行账户情况表_2010年12月_2015年预算调整表（23%16日）" xfId="410"/>
    <cellStyle name="t_HVAC Equipment (3)" xfId="411"/>
    <cellStyle name="Title" xfId="412"/>
    <cellStyle name="常规 2" xfId="413"/>
    <cellStyle name="Total" xfId="414"/>
    <cellStyle name="Tusental (0)_pldt" xfId="415"/>
    <cellStyle name="差_2009年一般性转移支付标准工资_奖励补助测算5.22测试_2015年预算调整表（23%16日）" xfId="416"/>
    <cellStyle name="표준_0N-HANDLING " xfId="417"/>
    <cellStyle name="Tusental_pldt" xfId="418"/>
    <cellStyle name="Valuta (0)_pldt" xfId="419"/>
    <cellStyle name="好_Book1_1_Book1" xfId="420"/>
    <cellStyle name="Warning Text" xfId="421"/>
    <cellStyle name="百分比 2" xfId="422"/>
    <cellStyle name="百分比 3" xfId="423"/>
    <cellStyle name="捠壿_Region Orders (2)" xfId="424"/>
    <cellStyle name="未定义" xfId="425"/>
    <cellStyle name="编号" xfId="426"/>
    <cellStyle name="标题 1 2" xfId="427"/>
    <cellStyle name="常规 46" xfId="428"/>
    <cellStyle name="常规 51" xfId="429"/>
    <cellStyle name="标题 3 2" xfId="430"/>
    <cellStyle name="好_Book1_2" xfId="431"/>
    <cellStyle name="千位分隔 3" xfId="432"/>
    <cellStyle name="标题 4 2" xfId="433"/>
    <cellStyle name="差_2006年基础数据_2015年预算调整表（23%16日）" xfId="434"/>
    <cellStyle name="好_00省级(打印)" xfId="435"/>
    <cellStyle name="标题1" xfId="436"/>
    <cellStyle name="表标题" xfId="437"/>
    <cellStyle name="差_第五部分(才淼、饶永宏）_2015年预算调整表（23%16日）" xfId="438"/>
    <cellStyle name="差_丽江汇总" xfId="439"/>
    <cellStyle name="差 2" xfId="440"/>
    <cellStyle name="差_ 表二" xfId="441"/>
    <cellStyle name="差_~4190974" xfId="442"/>
    <cellStyle name="差_~4190974_2015年预算调整表（23%16日）" xfId="443"/>
    <cellStyle name="差_~5676413" xfId="444"/>
    <cellStyle name="常规_Sheet1_(正）2016年调整预算表" xfId="445"/>
    <cellStyle name="常规 2 9" xfId="446"/>
    <cellStyle name="差_~5676413_2015年预算调整表（23%16日）" xfId="447"/>
    <cellStyle name="差_00省级(打印)_2015年预算调整表（23%16日）" xfId="448"/>
    <cellStyle name="差_00省级(定稿)" xfId="449"/>
    <cellStyle name="差_Book1_县公司_2015年预算调整表（23%16日）" xfId="450"/>
    <cellStyle name="差_0502通海县" xfId="451"/>
    <cellStyle name="常规 35" xfId="452"/>
    <cellStyle name="常规 40" xfId="453"/>
    <cellStyle name="差_0502通海县_2015年预算调整表（23%16日）" xfId="454"/>
    <cellStyle name="差_Book1_1_Book1" xfId="455"/>
    <cellStyle name="差_05玉溪" xfId="456"/>
    <cellStyle name="差_检验表_2015年预算调整表（23%16日）" xfId="457"/>
    <cellStyle name="差_05玉溪_2015年预算调整表（23%16日）" xfId="458"/>
    <cellStyle name="差_0605石屏县" xfId="459"/>
    <cellStyle name="差_0605石屏县_2015年预算调整表（23%16日）" xfId="460"/>
    <cellStyle name="千分位_ 白土" xfId="461"/>
    <cellStyle name="差_1003牟定县" xfId="462"/>
    <cellStyle name="差_1110洱源县_2015年预算调整表（23%16日）" xfId="463"/>
    <cellStyle name="差_2014年收入测算（3-2）" xfId="464"/>
    <cellStyle name="差_11大理" xfId="465"/>
    <cellStyle name="差_11大理_2015年预算调整表（23%16日）" xfId="466"/>
    <cellStyle name="差_2009年一般性转移支付标准工资_~5676413" xfId="467"/>
    <cellStyle name="差_2、土地面积、人口、粮食产量基本情况" xfId="468"/>
    <cellStyle name="差_2006年水利统计指标统计表" xfId="469"/>
    <cellStyle name="好_2006年基础数据" xfId="470"/>
    <cellStyle name="差_2006年水利统计指标统计表_2015年预算调整表（23%16日）" xfId="471"/>
    <cellStyle name="差_2006年在职人员情况" xfId="472"/>
    <cellStyle name="好_财政供养人员" xfId="473"/>
    <cellStyle name="差_2006年在职人员情况_2015年预算调整表（23%16日）" xfId="474"/>
    <cellStyle name="差_2007年可用财力" xfId="475"/>
    <cellStyle name="好_县级基础数据" xfId="476"/>
    <cellStyle name="差_业务工作量指标" xfId="477"/>
    <cellStyle name="好_银行账户情况表_2010年12月" xfId="478"/>
    <cellStyle name="好_高中教师人数（教育厅1.6日提供）" xfId="479"/>
    <cellStyle name="好_~5676413" xfId="480"/>
    <cellStyle name="差_2007年可用财力_2015年预算调整表（23%16日）" xfId="481"/>
    <cellStyle name="好_县级基础数据_2015年预算调整表（23%16日）" xfId="482"/>
    <cellStyle name="差_业务工作量指标_2015年预算调整表（23%16日）" xfId="483"/>
    <cellStyle name="差_2007年人员分部门统计表" xfId="484"/>
    <cellStyle name="差_Book2_2015年预算调整表（23%16日）" xfId="485"/>
    <cellStyle name="差_2007年人员分部门统计表_2015年预算调整表（23%16日）" xfId="486"/>
    <cellStyle name="常规 28" xfId="487"/>
    <cellStyle name="常规 33" xfId="488"/>
    <cellStyle name="差_2008云南省分县市中小学教职工统计表（教育厅提供）" xfId="489"/>
    <cellStyle name="好_M01-2(州市补助收入)_2015年预算调整表（23%16日）" xfId="490"/>
    <cellStyle name="差_文体广播部门_2015年预算调整表（23%16日）" xfId="491"/>
    <cellStyle name="差_2008云南省分县市中小学教职工统计表（教育厅提供）_2015年预算调整表（23%16日）" xfId="492"/>
    <cellStyle name="差_2009年一般性转移支付标准工资" xfId="493"/>
    <cellStyle name="差_2009年一般性转移支付标准工资_~4190974" xfId="494"/>
    <cellStyle name="差_下半年禁吸戒毒经费1000万元" xfId="495"/>
    <cellStyle name="差_2009年一般性转移支付标准工资_2015年预算调整表（23%16日）" xfId="496"/>
    <cellStyle name="差_地方配套按人均增幅控制8.30一般预算平均增幅、人均可用财力平均增幅两次控制、社会治安系数调整、案件数调整xl" xfId="497"/>
    <cellStyle name="差_2009年一般性转移支付标准工资_不用软件计算9.1不考虑经费管理评价xl" xfId="498"/>
    <cellStyle name="差_2009年一般性转移支付标准工资_地方配套按人均增幅控制8.30xl" xfId="499"/>
    <cellStyle name="好_云南省2008年中小学教师人数统计表" xfId="500"/>
    <cellStyle name="好_05玉溪_2015年预算调整表（23%16日）" xfId="501"/>
    <cellStyle name="差_2009年一般性转移支付标准工资_地方配套按人均增幅控制8.30一般预算平均增幅、人均可用财力平均增幅两次控制、社会治安系数调整、案件数调整xl" xfId="502"/>
    <cellStyle name="好_云南省2008年中小学教师人数统计表_2015年预算调整表（23%16日）" xfId="503"/>
    <cellStyle name="差_2009年一般性转移支付标准工资_地方配套按人均增幅控制8.30一般预算平均增幅、人均可用财力平均增幅两次控制、社会治安系数调整、案件数调整xl_2015年预算调整表（23%16日）" xfId="504"/>
    <cellStyle name="差_2009年一般性转移支付标准工资_地方配套按人均增幅控制8.31（调整结案率后）xl" xfId="505"/>
    <cellStyle name="差_2009年一般性转移支付标准工资_地方配套按人均增幅控制8.31（调整结案率后）xl_2015年预算调整表（23%16日）" xfId="506"/>
    <cellStyle name="差_2009年一般性转移支付标准工资_奖励补助测算5.23新" xfId="507"/>
    <cellStyle name="差_义务教育阶段教职工人数（教育厅提供最终）" xfId="508"/>
    <cellStyle name="差_2009年一般性转移支付标准工资_奖励补助测算5.24冯铸" xfId="509"/>
    <cellStyle name="差_云南省2008年中小学教师人数统计表" xfId="510"/>
    <cellStyle name="差_2009年一般性转移支付标准工资_奖励补助测算7.23_2015年预算调整表（23%16日）" xfId="511"/>
    <cellStyle name="差_2009年一般性转移支付标准工资_奖励补助测算7.25" xfId="512"/>
    <cellStyle name="差_财政支出对上级的依赖程度_2015年预算调整表（23%16日）" xfId="513"/>
    <cellStyle name="差_2009年一般性转移支付标准工资_奖励补助测算7.25 (version 1) (version 1)" xfId="514"/>
    <cellStyle name="差_2009年一般性转移支付标准工资_奖励补助测算7.25 (version 1) (version 1)_2015年预算调整表（23%16日）" xfId="515"/>
    <cellStyle name="差_2009年一般性转移支付标准工资_奖励补助测算7.25_2015年预算调整表（23%16日）" xfId="516"/>
    <cellStyle name="差_2014年收入测算（3-2）_2015年预算调整表（23%16日）" xfId="517"/>
    <cellStyle name="好_业务工作量指标_2015年预算调整表（23%16日）" xfId="518"/>
    <cellStyle name="差_2015年预算表（苏书记汇报后报财经小组）" xfId="519"/>
    <cellStyle name="差_2015年预算表（苏书记汇报后报财经小组）_2015年预算调整表（23%16日）" xfId="520"/>
    <cellStyle name="差_530629_2006年县级财政报表附表" xfId="521"/>
    <cellStyle name="差_第一部分：综合全_2015年预算调整表（23%16日）" xfId="522"/>
    <cellStyle name="差_5334_2006年迪庆县级财政报表附表" xfId="523"/>
    <cellStyle name="差_地方配套按人均增幅控制8.30xl" xfId="524"/>
    <cellStyle name="好_地方配套按人均增幅控制8.31（调整结案率后）xl" xfId="525"/>
    <cellStyle name="差_Book1" xfId="526"/>
    <cellStyle name="差_Book1_1_2015年预算调整表（23%16日）" xfId="527"/>
    <cellStyle name="差_Book1_2_2015年预算调整表（23%16日）" xfId="528"/>
    <cellStyle name="好_2009年一般性转移支付标准工资_不用软件计算9.1不考虑经费管理评价xl_2015年预算调整表（23%16日）" xfId="529"/>
    <cellStyle name="差_Book1_3" xfId="530"/>
    <cellStyle name="差_Book1_县公司" xfId="531"/>
    <cellStyle name="差_M01-2(州市补助收入)" xfId="532"/>
    <cellStyle name="好_530629_2006年县级财政报表附表_2015年预算调整表（23%16日）" xfId="533"/>
    <cellStyle name="差_M01-2(州市补助收入)_2015年预算调整表（23%16日）" xfId="534"/>
    <cellStyle name="差_城建部门_2015年预算调整表（23%16日）" xfId="535"/>
    <cellStyle name="差_M03" xfId="536"/>
    <cellStyle name="好_Book2_2015年预算调整表（23%16日）" xfId="537"/>
    <cellStyle name="差_Xl0000003" xfId="538"/>
    <cellStyle name="常规 22" xfId="539"/>
    <cellStyle name="常规 17" xfId="540"/>
    <cellStyle name="差_Xl0000003_预算绩效目标申报表" xfId="541"/>
    <cellStyle name="好_Book1_1_2015年预算调整表（23%16日）" xfId="542"/>
    <cellStyle name="差_不用软件计算9.1不考虑经费管理评价xl" xfId="543"/>
    <cellStyle name="好_奖励补助测算5.22测试" xfId="544"/>
    <cellStyle name="差_不用软件计算9.1不考虑经费管理评价xl_2015年预算调整表（23%16日）" xfId="545"/>
    <cellStyle name="好_奖励补助测算5.22测试_2015年预算调整表（23%16日）" xfId="546"/>
    <cellStyle name="常规 11" xfId="547"/>
    <cellStyle name="差_财政供养人员" xfId="548"/>
    <cellStyle name="差_财政供养人员_2015年预算调整表（23%16日）" xfId="549"/>
    <cellStyle name="常规 2_全县所有单位经费测算表 " xfId="550"/>
    <cellStyle name="差_财政支出对上级的依赖程度" xfId="551"/>
    <cellStyle name="常规_Sheet1" xfId="552"/>
    <cellStyle name="差_城建部门" xfId="553"/>
    <cellStyle name="差_地方配套按人均增幅控制8.30xl_2015年预算调整表（23%16日）" xfId="554"/>
    <cellStyle name="好_地方配套按人均增幅控制8.31（调整结案率后）xl_2015年预算调整表（23%16日）" xfId="555"/>
    <cellStyle name="差_地方配套按人均增幅控制8.31（调整结案率后）xl_2015年预算调整表（23%16日）" xfId="556"/>
    <cellStyle name="差_第五部分(才淼、饶永宏）" xfId="557"/>
    <cellStyle name="差_第一部分：综合全" xfId="558"/>
    <cellStyle name="差_建行" xfId="559"/>
    <cellStyle name="差_高中教师人数（教育厅1.6日提供）" xfId="560"/>
    <cellStyle name="差_建行_2015年预算调整表（23%16日）" xfId="561"/>
    <cellStyle name="好_2009年一般性转移支付标准工资_奖励补助测算5.22测试" xfId="562"/>
    <cellStyle name="差_高中教师人数（教育厅1.6日提供）_2015年预算调整表（23%16日）" xfId="563"/>
    <cellStyle name="差_汇总" xfId="564"/>
    <cellStyle name="差_汇总-县级财政报表附表" xfId="565"/>
    <cellStyle name="分级显示行_1_13区汇总" xfId="566"/>
    <cellStyle name="常规 52" xfId="567"/>
    <cellStyle name="常规 47" xfId="568"/>
    <cellStyle name="差_基础数据分析_2015年预算调整表（23%16日）" xfId="569"/>
    <cellStyle name="好_县公司_2015年预算调整表（23%16日）" xfId="570"/>
    <cellStyle name="差_检验表" xfId="571"/>
    <cellStyle name="差_检验表（调整后）" xfId="572"/>
    <cellStyle name="差_检验表（调整后）_2015年预算调整表（23%16日）" xfId="573"/>
    <cellStyle name="差_奖励补助测算5.22测试_2015年预算调整表（23%16日）" xfId="574"/>
    <cellStyle name="差_奖励补助测算5.23新_2015年预算调整表（23%16日）" xfId="575"/>
    <cellStyle name="常规 2 2_(正）2016年调整预算表" xfId="576"/>
    <cellStyle name="差_奖励补助测算7.23" xfId="577"/>
    <cellStyle name="差_奖励补助测算7.23_2015年预算调整表（23%16日）" xfId="578"/>
    <cellStyle name="差_奖励补助测算7.25 (version 1) (version 1)_2015年预算调整表（23%16日）" xfId="579"/>
    <cellStyle name="差_丽江汇总_2015年预算调整表（23%16日）" xfId="580"/>
    <cellStyle name="数量" xfId="581"/>
    <cellStyle name="差_三季度－表二" xfId="582"/>
    <cellStyle name="差_三季度－表二_2015年预算调整表（23%16日）" xfId="583"/>
    <cellStyle name="好_530629_2006年县级财政报表附表" xfId="584"/>
    <cellStyle name="差_卫生部门" xfId="585"/>
    <cellStyle name="差_卫生部门_2015年预算调整表（23%16日）" xfId="586"/>
    <cellStyle name="差_文体广播部门" xfId="587"/>
    <cellStyle name="好_M01-2(州市补助收入)" xfId="588"/>
    <cellStyle name="差_下半年禁毒办案经费分配2544.3万元" xfId="589"/>
    <cellStyle name="差_下半年禁毒办案经费分配2544.3万元_2015年预算调整表（23%16日）" xfId="590"/>
    <cellStyle name="差_县公司_2015年预算调整表（23%16日）" xfId="591"/>
    <cellStyle name="差_县级公安机关公用经费标准奖励测算方案（定稿）" xfId="592"/>
    <cellStyle name="差_县级基础数据_2015年预算调整表（23%16日）" xfId="593"/>
    <cellStyle name="差_银行账户情况表_2010年12月" xfId="594"/>
    <cellStyle name="差_预算绩效目标申报表" xfId="595"/>
    <cellStyle name="差_云南省2008年中小学教职工情况（教育厅提供20090101加工整理）_2015年预算调整表（23%16日）" xfId="596"/>
    <cellStyle name="好_530623_2006年县级财政报表附表" xfId="597"/>
    <cellStyle name="好_指标五_2015年预算调整表（23%16日）" xfId="598"/>
    <cellStyle name="差_云南省2008年转移支付测算——州市本级考核部分及政策性测算" xfId="599"/>
    <cellStyle name="好_第一部分：综合全_2015年预算调整表（23%16日）" xfId="600"/>
    <cellStyle name="差_云南省2008年转移支付测算——州市本级考核部分及政策性测算_2015年预算调整表（23%16日）" xfId="601"/>
    <cellStyle name="差_云南水利电力有限公司" xfId="602"/>
    <cellStyle name="差_云南水利电力有限公司_2015年预算调整表（23%16日）" xfId="603"/>
    <cellStyle name="常规 14" xfId="604"/>
    <cellStyle name="好_不用软件计算9.1不考虑经费管理评价xl_2015年预算调整表（23%16日）" xfId="605"/>
    <cellStyle name="常规 23" xfId="606"/>
    <cellStyle name="常规 18" xfId="607"/>
    <cellStyle name="常规 24" xfId="608"/>
    <cellStyle name="常规 19" xfId="609"/>
    <cellStyle name="常规 42" xfId="610"/>
    <cellStyle name="常规 37" xfId="611"/>
    <cellStyle name="常规 2 2 2" xfId="612"/>
    <cellStyle name="好_~5676413_2015年预算调整表（23%16日）" xfId="613"/>
    <cellStyle name="好_高中教师人数（教育厅1.6日提供）_2015年预算调整表（23%16日）" xfId="614"/>
    <cellStyle name="好_银行账户情况表_2010年12月_2015年预算调整表（23%16日）" xfId="615"/>
    <cellStyle name="常规 2 7" xfId="616"/>
    <cellStyle name="常规 2 8" xfId="617"/>
    <cellStyle name="输入 2" xfId="618"/>
    <cellStyle name="常规 30" xfId="619"/>
    <cellStyle name="常规 25" xfId="620"/>
    <cellStyle name="常规 32" xfId="621"/>
    <cellStyle name="常规 27" xfId="622"/>
    <cellStyle name="常规 34" xfId="623"/>
    <cellStyle name="常规 29" xfId="624"/>
    <cellStyle name="常规 3_全县所有单位经费测算表 " xfId="625"/>
    <cellStyle name="常规 41" xfId="626"/>
    <cellStyle name="常规 36" xfId="627"/>
    <cellStyle name="常规 43" xfId="628"/>
    <cellStyle name="常规 38" xfId="629"/>
    <cellStyle name="常规 4" xfId="630"/>
    <cellStyle name="常规 4 2" xfId="631"/>
    <cellStyle name="常规 4_(正）2016年调整预算表" xfId="632"/>
    <cellStyle name="好_2009年一般性转移支付标准工资_地方配套按人均增幅控制8.31（调整结案率后）xl" xfId="633"/>
    <cellStyle name="常规 53" xfId="634"/>
    <cellStyle name="常规 48" xfId="635"/>
    <cellStyle name="常规 54" xfId="636"/>
    <cellStyle name="常规 49" xfId="637"/>
    <cellStyle name="常规 55" xfId="638"/>
    <cellStyle name="常规 7" xfId="639"/>
    <cellStyle name="常规 8" xfId="640"/>
    <cellStyle name="常规 9" xfId="641"/>
    <cellStyle name="常规_2011年预算表（报人大常委会平衡表12-2）" xfId="642"/>
    <cellStyle name="常规_Sheet2" xfId="643"/>
    <cellStyle name="常规_Sheet2_(正）2016年调整预算表" xfId="644"/>
    <cellStyle name="常规_全县所有单位经费测算表 " xfId="645"/>
    <cellStyle name="好_奖励补助测算7.25_2015年预算调整表（23%16日）" xfId="646"/>
    <cellStyle name="输出 2" xfId="647"/>
    <cellStyle name="常规_双牌县财政收入计划表" xfId="648"/>
    <cellStyle name="超链接 2" xfId="649"/>
    <cellStyle name="好 2" xfId="650"/>
    <cellStyle name="好_ 表二" xfId="651"/>
    <cellStyle name="好_~4190974" xfId="652"/>
    <cellStyle name="好_2007年检察院案件数" xfId="653"/>
    <cellStyle name="好_~4190974_2015年预算调整表（23%16日）" xfId="654"/>
    <cellStyle name="好_2007年检察院案件数_2015年预算调整表（23%16日）" xfId="655"/>
    <cellStyle name="好_00省级(定稿)_2015年预算调整表（23%16日）" xfId="656"/>
    <cellStyle name="好_第五部分(才淼、饶永宏）_2015年预算调整表（23%16日）" xfId="657"/>
    <cellStyle name="好_0605石屏县" xfId="658"/>
    <cellStyle name="好_0605石屏县_2015年预算调整表（23%16日）" xfId="659"/>
    <cellStyle name="好_1003牟定县" xfId="660"/>
    <cellStyle name="好_1110洱源县" xfId="661"/>
    <cellStyle name="好_奖励补助测算7.25 (version 1) (version 1)" xfId="662"/>
    <cellStyle name="好_1110洱源县_2015年预算调整表（23%16日）" xfId="663"/>
    <cellStyle name="好_奖励补助测算7.25 (version 1) (version 1)_2015年预算调整表（23%16日）" xfId="664"/>
    <cellStyle name="好_11大理" xfId="665"/>
    <cellStyle name="好_11大理_2015年预算调整表（23%16日）" xfId="666"/>
    <cellStyle name="好_2、土地面积、人口、粮食产量基本情况" xfId="667"/>
    <cellStyle name="好_2、土地面积、人口、粮食产量基本情况_2015年预算调整表（23%16日）" xfId="668"/>
    <cellStyle name="好_2006年基础数据_2015年预算调整表（23%16日）" xfId="669"/>
    <cellStyle name="好_2006年全省财力计算表（中央、决算）" xfId="670"/>
    <cellStyle name="好_2006年水利统计指标统计表" xfId="671"/>
    <cellStyle name="好_奖励补助测算5.24冯铸" xfId="672"/>
    <cellStyle name="好_2006年水利统计指标统计表_2015年预算调整表（23%16日）" xfId="673"/>
    <cellStyle name="好_奖励补助测算5.24冯铸_2015年预算调整表（23%16日）" xfId="674"/>
    <cellStyle name="好_2006年在职人员情况" xfId="675"/>
    <cellStyle name="好_2006年在职人员情况_2015年预算调整表（23%16日）" xfId="676"/>
    <cellStyle name="货币 2 2" xfId="677"/>
    <cellStyle name="好_2007年可用财力" xfId="678"/>
    <cellStyle name="好_2007年人员分部门统计表_2015年预算调整表（23%16日）" xfId="679"/>
    <cellStyle name="好_2007年政法部门业务指标" xfId="680"/>
    <cellStyle name="㼿㼿㼿㼿㼿㼿" xfId="681"/>
    <cellStyle name="好_2007年政法部门业务指标_2015年预算调整表（23%16日）" xfId="682"/>
    <cellStyle name="好_2008年县级公安保障标准落实奖励经费分配测算" xfId="683"/>
    <cellStyle name="好_2008年县级公安保障标准落实奖励经费分配测算_2015年预算调整表（23%16日）" xfId="684"/>
    <cellStyle name="好_2008云南省分县市中小学教职工统计表（教育厅提供）" xfId="685"/>
    <cellStyle name="好_2008云南省分县市中小学教职工统计表（教育厅提供）_2015年预算调整表（23%16日）" xfId="686"/>
    <cellStyle name="好_2009年一般性转移支付标准工资" xfId="687"/>
    <cellStyle name="霓付_ +Foil &amp; -FOIL &amp; PAPER" xfId="688"/>
    <cellStyle name="好_2009年一般性转移支付标准工资_~4190974_2015年预算调整表（23%16日）" xfId="689"/>
    <cellStyle name="好_2009年一般性转移支付标准工资_2015年预算调整表（23%16日）" xfId="690"/>
    <cellStyle name="好_2009年一般性转移支付标准工资_地方配套按人均增幅控制8.30xl" xfId="691"/>
    <cellStyle name="好_2009年一般性转移支付标准工资_地方配套按人均增幅控制8.30xl_2015年预算调整表（23%16日）" xfId="692"/>
    <cellStyle name="好_2009年一般性转移支付标准工资_地方配套按人均增幅控制8.30一般预算平均增幅、人均可用财力平均增幅两次控制、社会治安系数调整、案件数调整xl" xfId="693"/>
    <cellStyle name="好_2009年一般性转移支付标准工资_地方配套按人均增幅控制8.30一般预算平均增幅、人均可用财力平均增幅两次控制、社会治安系数调整、案件数调整xl_2015年预算调整表（23%16日）" xfId="694"/>
    <cellStyle name="好_2009年一般性转移支付标准工资_奖励补助测算5.23新" xfId="695"/>
    <cellStyle name="好_2009年一般性转移支付标准工资_奖励补助测算5.24冯铸" xfId="696"/>
    <cellStyle name="好_2009年一般性转移支付标准工资_奖励补助测算5.24冯铸_2015年预算调整表（23%16日）" xfId="697"/>
    <cellStyle name="好_2009年一般性转移支付标准工资_奖励补助测算7.23" xfId="698"/>
    <cellStyle name="好_2009年一般性转移支付标准工资_奖励补助测算7.23_2015年预算调整表（23%16日）" xfId="699"/>
    <cellStyle name="好_2009年一般性转移支付标准工资_奖励补助测算7.25" xfId="700"/>
    <cellStyle name="好_2009年一般性转移支付标准工资_奖励补助测算7.25 (version 1) (version 1)" xfId="701"/>
    <cellStyle name="好_2009年一般性转移支付标准工资_奖励补助测算7.25 (version 1) (version 1)_2015年预算调整表（23%16日）" xfId="702"/>
    <cellStyle name="好_2009年一般性转移支付标准工资_奖励补助测算7.25_2015年预算调整表（23%16日）" xfId="703"/>
    <cellStyle name="好_2014年收入测算（3-2）" xfId="704"/>
    <cellStyle name="好_2015年收入测算" xfId="705"/>
    <cellStyle name="好_2015年收入测算_2015年预算调整表（23%16日）" xfId="706"/>
    <cellStyle name="好_2015年预算表（苏书记汇报后报财经小组）" xfId="707"/>
    <cellStyle name="好_2015年预算表（苏书记汇报后报财经小组）_2015年预算调整表（23%16日）" xfId="708"/>
    <cellStyle name="好_5334_2006年迪庆县级财政报表附表" xfId="709"/>
    <cellStyle name="好_Book1" xfId="710"/>
    <cellStyle name="好_Book1_1" xfId="711"/>
    <cellStyle name="千位分隔 2" xfId="712"/>
    <cellStyle name="好_Book1_2_2015年预算调整表（23%16日）" xfId="713"/>
    <cellStyle name="好_Book1_3" xfId="714"/>
    <cellStyle name="好_Book1_银行账户情况表_2010年12月" xfId="715"/>
    <cellStyle name="好_Book2" xfId="716"/>
    <cellStyle name="强调文字颜色 6 2" xfId="717"/>
    <cellStyle name="好_M03_2015年预算调整表（23%16日）" xfId="718"/>
    <cellStyle name="好_Xl0000002" xfId="719"/>
    <cellStyle name="好_Xl0000003" xfId="720"/>
    <cellStyle name="好_Xl0000003_预算绩效目标申报表" xfId="721"/>
    <cellStyle name="好_不用软件计算9.1不考虑经费管理评价xl" xfId="722"/>
    <cellStyle name="好_财政供养人员_2015年预算调整表（23%16日）" xfId="723"/>
    <cellStyle name="好_财政支出对上级的依赖程度" xfId="724"/>
    <cellStyle name="好_财政支出对上级的依赖程度_2015年预算调整表（23%16日）" xfId="725"/>
    <cellStyle name="好_城建部门" xfId="726"/>
    <cellStyle name="好_地方配套按人均增幅控制8.30xl" xfId="727"/>
    <cellStyle name="好_地方配套按人均增幅控制8.30xl_2015年预算调整表（23%16日）" xfId="728"/>
    <cellStyle name="好_地方配套按人均增幅控制8.30一般预算平均增幅、人均可用财力平均增幅两次控制、社会治安系数调整、案件数调整xl" xfId="729"/>
    <cellStyle name="好_地方配套按人均增幅控制8.30一般预算平均增幅、人均可用财力平均增幅两次控制、社会治安系数调整、案件数调整xl_2015年预算调整表（23%16日）" xfId="730"/>
    <cellStyle name="好_汇总" xfId="731"/>
    <cellStyle name="好_丽江汇总_2015年预算调整表（23%16日）" xfId="732"/>
    <cellStyle name="好_汇总_2015年预算调整表（23%16日）" xfId="733"/>
    <cellStyle name="好_基础数据分析_2015年预算调整表（23%16日）" xfId="734"/>
    <cellStyle name="好_检验表（调整后）" xfId="735"/>
    <cellStyle name="好_检验表（调整后）_2015年预算调整表（23%16日）" xfId="736"/>
    <cellStyle name="好_检验表_2015年预算调整表（23%16日）" xfId="737"/>
    <cellStyle name="好_奖励补助测算7.23" xfId="738"/>
    <cellStyle name="好_奖励补助测算7.23_2015年预算调整表（23%16日）" xfId="739"/>
    <cellStyle name="好_奖励补助测算7.25" xfId="740"/>
    <cellStyle name="好_教师绩效工资测算表（离退休按各地上报数测算）2009年1月1日" xfId="741"/>
    <cellStyle name="好_教师绩效工资测算表（离退休按各地上报数测算）2009年1月1日_2015年预算调整表（23%16日）" xfId="742"/>
    <cellStyle name="好_教育厅提供义务教育及高中教师人数（2009年1月6日）" xfId="743"/>
    <cellStyle name="好_教育厅提供义务教育及高中教师人数（2009年1月6日）_2015年预算调整表（23%16日）" xfId="744"/>
    <cellStyle name="好_历年教师人数_2015年预算调整表（23%16日）" xfId="745"/>
    <cellStyle name="好_丽江汇总" xfId="746"/>
    <cellStyle name="好_三季度－表二_2015年预算调整表（23%16日）" xfId="747"/>
    <cellStyle name="好_卫生部门" xfId="748"/>
    <cellStyle name="好_卫生部门_2015年预算调整表（23%16日）" xfId="749"/>
    <cellStyle name="好_文体广播部门" xfId="750"/>
    <cellStyle name="好_文体广播部门_2015年预算调整表（23%16日）" xfId="751"/>
    <cellStyle name="好_下半年禁吸戒毒经费1000万元" xfId="752"/>
    <cellStyle name="好_下半年禁吸戒毒经费1000万元_2015年预算调整表（23%16日）" xfId="753"/>
    <cellStyle name="好_县级公安机关公用经费标准奖励测算方案（定稿）" xfId="754"/>
    <cellStyle name="好_云南省2008年中小学教职工情况（教育厅提供20090101加工整理）" xfId="755"/>
    <cellStyle name="好_业务工作量指标" xfId="756"/>
    <cellStyle name="适中 2" xfId="757"/>
    <cellStyle name="好_义务教育阶段教职工人数（教育厅提供最终）" xfId="758"/>
    <cellStyle name="好_预算绩效目标申报表" xfId="759"/>
    <cellStyle name="好_预算绩效目标申报表_1" xfId="760"/>
    <cellStyle name="好_云南农村义务教育统计表" xfId="761"/>
    <cellStyle name="好_云南省2008年转移支付测算——州市本级考核部分及政策性测算" xfId="762"/>
    <cellStyle name="好_云南省2008年转移支付测算——州市本级考核部分及政策性测算_2015年预算调整表（23%16日）" xfId="763"/>
    <cellStyle name="好_云南水利电力有限公司" xfId="764"/>
    <cellStyle name="好_云南水利电力有限公司_2015年预算调整表（23%16日）" xfId="765"/>
    <cellStyle name="汇总 2" xfId="766"/>
    <cellStyle name="貨幣 [0]_SGV" xfId="767"/>
    <cellStyle name="貨幣_SGV" xfId="768"/>
    <cellStyle name="计算 2" xfId="769"/>
    <cellStyle name="解释性文本 2" xfId="770"/>
    <cellStyle name="借出原因" xfId="771"/>
    <cellStyle name="链接单元格 2" xfId="772"/>
    <cellStyle name="霓付 [0]_ +Foil &amp; -FOIL &amp; PAPER" xfId="773"/>
    <cellStyle name="烹拳 [0]_ +Foil &amp; -FOIL &amp; PAPER" xfId="774"/>
    <cellStyle name="烹拳_ +Foil &amp; -FOIL &amp; PAPER" xfId="775"/>
    <cellStyle name="普通_ 白土" xfId="776"/>
    <cellStyle name="千位[0]_ 方正PC" xfId="777"/>
    <cellStyle name="千位_ 方正PC" xfId="778"/>
    <cellStyle name="千位分隔[0] 2" xfId="779"/>
    <cellStyle name="钎霖_4岿角利" xfId="780"/>
    <cellStyle name="强调文字颜色 2 2" xfId="781"/>
    <cellStyle name="数字" xfId="782"/>
    <cellStyle name="㼿㼿㼿㼿㼿㼿㼿㼿㼿㼿㼿?" xfId="783"/>
    <cellStyle name="小数" xfId="784"/>
    <cellStyle name="一般_SGV" xfId="785"/>
    <cellStyle name="昗弨_Pacific Region P&amp;L" xfId="786"/>
    <cellStyle name="寘嬫愗傝 [0.00]_Region Orders (2)" xfId="787"/>
    <cellStyle name="寘嬫愗傝_Region Orders (2)" xfId="788"/>
    <cellStyle name="注释 2" xfId="789"/>
    <cellStyle name="통화 [0]_BOILER-CO1" xfId="790"/>
    <cellStyle name="常规_2011年预算表（报人大常委会平衡表12-2）_2015年预算调整表（23%16日）" xfId="7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70090799\FileRecv\&#32473;&#339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70090799\FileRecv\&#24037;&#36164;\&#32473;&#339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0849;&#30446;&#24405;\&#25351;&#26631;&#23545;&#36134;\&#33437;&#23665;&#21306;\2002&#24180;&#33437;&#23665;&#25351;&#26631;&#23545;&#36134;&#65288;12.25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lxyt\my%20documents\&#20844;&#20849;&#30446;&#24405;\&#25351;&#26631;&#23545;&#36134;\&#33437;&#23665;&#21306;\2002&#24180;&#33437;&#23665;&#25351;&#26631;&#23545;&#36134;&#65288;12.25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Tencent%20Files\376366165\FileRecv\2016&#24180;&#22522;&#37329;&#39044;&#31639;&#34920;&#266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4&#24180;&#37096;&#38376;&#39044;&#31639;\2014&#24180;&#39044;&#31639;&#27491;&#31295;\&#32473;&#3393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9044;&#31639;&#36164;&#26009;\&#20309;&#26093;&#33459;\2010&#24180;&#25991;&#20214;\2010&#24180;&#19982;&#30465;&#32467;&#31639;&#36164;&#26009;\&#20219;&#34183;\&#24037;&#20316;\2007&#24180;\&#35760;&#24080;\2007&#24180;&#35760;&#24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Zeros="0" workbookViewId="0" topLeftCell="A1">
      <pane ySplit="1" topLeftCell="A2" activePane="bottomLeft" state="frozen"/>
      <selection pane="bottomLeft" activeCell="A2" sqref="A2:D2"/>
    </sheetView>
  </sheetViews>
  <sheetFormatPr defaultColWidth="8.75390625" defaultRowHeight="14.25"/>
  <cols>
    <col min="1" max="1" width="54.375" style="12" customWidth="1"/>
    <col min="2" max="2" width="30.625" style="13" customWidth="1"/>
    <col min="3" max="3" width="23.875" style="13" customWidth="1"/>
    <col min="4" max="4" width="27.25390625" style="13" customWidth="1"/>
    <col min="5" max="5" width="9.375" style="13" customWidth="1"/>
    <col min="6" max="6" width="8.625" style="73" customWidth="1"/>
    <col min="7" max="7" width="0.2421875" style="73" customWidth="1"/>
    <col min="8" max="8" width="22.75390625" style="73" customWidth="1"/>
    <col min="9" max="9" width="9.375" style="73" customWidth="1"/>
    <col min="10" max="10" width="7.625" style="73" customWidth="1"/>
    <col min="11" max="11" width="7.625" style="74" customWidth="1"/>
    <col min="12" max="12" width="7.625" style="73" customWidth="1"/>
    <col min="13" max="13" width="11.375" style="73" customWidth="1"/>
    <col min="14" max="14" width="8.50390625" style="75" customWidth="1"/>
    <col min="15" max="15" width="7.625" style="73" customWidth="1"/>
    <col min="16" max="16" width="7.625" style="76" customWidth="1"/>
    <col min="17" max="16384" width="8.75390625" style="12" customWidth="1"/>
  </cols>
  <sheetData>
    <row r="1" spans="1:14" ht="19.5" customHeight="1">
      <c r="A1" s="77" t="s">
        <v>0</v>
      </c>
      <c r="B1" s="78"/>
      <c r="C1" s="78"/>
      <c r="D1" s="78"/>
      <c r="I1" s="90"/>
      <c r="J1" s="90"/>
      <c r="K1" s="91"/>
      <c r="N1" s="90"/>
    </row>
    <row r="2" spans="1:4" ht="19.5" customHeight="1">
      <c r="A2" s="79" t="s">
        <v>1</v>
      </c>
      <c r="B2" s="79"/>
      <c r="C2" s="79"/>
      <c r="D2" s="79"/>
    </row>
    <row r="3" spans="1:4" ht="19.5" customHeight="1">
      <c r="A3" s="80"/>
      <c r="B3" s="78"/>
      <c r="C3" s="78"/>
      <c r="D3" s="78" t="s">
        <v>2</v>
      </c>
    </row>
    <row r="4" spans="1:4" ht="19.5" customHeight="1">
      <c r="A4" s="81" t="s">
        <v>3</v>
      </c>
      <c r="B4" s="82" t="s">
        <v>4</v>
      </c>
      <c r="C4" s="81" t="s">
        <v>5</v>
      </c>
      <c r="D4" s="81" t="s">
        <v>6</v>
      </c>
    </row>
    <row r="5" spans="1:4" ht="19.5" customHeight="1">
      <c r="A5" s="83" t="s">
        <v>7</v>
      </c>
      <c r="B5" s="58">
        <f>SUM(B6:B21)</f>
        <v>32790</v>
      </c>
      <c r="C5" s="58">
        <f>SUM(C6:C21)</f>
        <v>34153</v>
      </c>
      <c r="D5" s="84">
        <f aca="true" t="shared" si="0" ref="D5:D32">C5/B5</f>
        <v>1.0415675510826472</v>
      </c>
    </row>
    <row r="6" spans="1:4" ht="19.5" customHeight="1">
      <c r="A6" s="85" t="s">
        <v>8</v>
      </c>
      <c r="B6" s="86">
        <v>7446</v>
      </c>
      <c r="C6" s="86">
        <v>9458</v>
      </c>
      <c r="D6" s="84">
        <f t="shared" si="0"/>
        <v>1.2702121944668279</v>
      </c>
    </row>
    <row r="7" spans="1:4" ht="19.5" customHeight="1">
      <c r="A7" s="85" t="s">
        <v>9</v>
      </c>
      <c r="B7" s="58">
        <v>3131</v>
      </c>
      <c r="C7" s="58">
        <v>4115</v>
      </c>
      <c r="D7" s="84">
        <f t="shared" si="0"/>
        <v>1.3142765889492174</v>
      </c>
    </row>
    <row r="8" spans="1:4" ht="19.5" customHeight="1">
      <c r="A8" s="85" t="s">
        <v>10</v>
      </c>
      <c r="B8" s="58"/>
      <c r="C8" s="58"/>
      <c r="D8" s="84" t="e">
        <f t="shared" si="0"/>
        <v>#DIV/0!</v>
      </c>
    </row>
    <row r="9" spans="1:4" ht="19.5" customHeight="1">
      <c r="A9" s="85" t="s">
        <v>11</v>
      </c>
      <c r="B9" s="58">
        <v>2786</v>
      </c>
      <c r="C9" s="58">
        <v>3537</v>
      </c>
      <c r="D9" s="84">
        <f t="shared" si="0"/>
        <v>1.269562096195262</v>
      </c>
    </row>
    <row r="10" spans="1:4" ht="19.5" customHeight="1">
      <c r="A10" s="85" t="s">
        <v>12</v>
      </c>
      <c r="B10" s="58">
        <v>117</v>
      </c>
      <c r="C10" s="87">
        <v>150</v>
      </c>
      <c r="D10" s="84">
        <f t="shared" si="0"/>
        <v>1.2820512820512822</v>
      </c>
    </row>
    <row r="11" spans="1:4" ht="18" customHeight="1">
      <c r="A11" s="85" t="s">
        <v>13</v>
      </c>
      <c r="B11" s="58">
        <v>939</v>
      </c>
      <c r="C11" s="87">
        <v>1236</v>
      </c>
      <c r="D11" s="84">
        <f t="shared" si="0"/>
        <v>1.31629392971246</v>
      </c>
    </row>
    <row r="12" spans="1:4" ht="18" customHeight="1">
      <c r="A12" s="85" t="s">
        <v>14</v>
      </c>
      <c r="B12" s="88">
        <v>267</v>
      </c>
      <c r="C12" s="87">
        <v>360</v>
      </c>
      <c r="D12" s="84">
        <f t="shared" si="0"/>
        <v>1.348314606741573</v>
      </c>
    </row>
    <row r="13" spans="1:4" ht="18" customHeight="1">
      <c r="A13" s="85" t="s">
        <v>15</v>
      </c>
      <c r="B13" s="58">
        <v>99</v>
      </c>
      <c r="C13" s="87">
        <v>120</v>
      </c>
      <c r="D13" s="84">
        <f t="shared" si="0"/>
        <v>1.2121212121212122</v>
      </c>
    </row>
    <row r="14" spans="1:4" ht="18" customHeight="1">
      <c r="A14" s="85" t="s">
        <v>16</v>
      </c>
      <c r="B14" s="58">
        <v>905</v>
      </c>
      <c r="C14" s="87">
        <v>933</v>
      </c>
      <c r="D14" s="84">
        <f t="shared" si="0"/>
        <v>1.0309392265193371</v>
      </c>
    </row>
    <row r="15" spans="1:4" ht="18" customHeight="1">
      <c r="A15" s="85" t="s">
        <v>17</v>
      </c>
      <c r="B15" s="58">
        <v>2651</v>
      </c>
      <c r="C15" s="87">
        <v>5593</v>
      </c>
      <c r="D15" s="84">
        <f t="shared" si="0"/>
        <v>2.109769898151641</v>
      </c>
    </row>
    <row r="16" spans="1:4" ht="18" customHeight="1">
      <c r="A16" s="85" t="s">
        <v>18</v>
      </c>
      <c r="B16" s="58">
        <v>300</v>
      </c>
      <c r="C16" s="87">
        <v>800</v>
      </c>
      <c r="D16" s="84">
        <f t="shared" si="0"/>
        <v>2.6666666666666665</v>
      </c>
    </row>
    <row r="17" spans="1:4" ht="18" customHeight="1">
      <c r="A17" s="85" t="s">
        <v>19</v>
      </c>
      <c r="B17" s="58">
        <v>11039</v>
      </c>
      <c r="C17" s="87">
        <v>4616</v>
      </c>
      <c r="D17" s="84">
        <f t="shared" si="0"/>
        <v>0.41815381828064135</v>
      </c>
    </row>
    <row r="18" spans="1:4" ht="18" customHeight="1">
      <c r="A18" s="85" t="s">
        <v>20</v>
      </c>
      <c r="B18" s="58">
        <v>3101</v>
      </c>
      <c r="C18" s="87">
        <v>3200</v>
      </c>
      <c r="D18" s="84">
        <f t="shared" si="0"/>
        <v>1.0319251854240568</v>
      </c>
    </row>
    <row r="19" spans="1:4" ht="18" customHeight="1">
      <c r="A19" s="85" t="s">
        <v>21</v>
      </c>
      <c r="B19" s="58"/>
      <c r="C19" s="58"/>
      <c r="D19" s="84" t="e">
        <f t="shared" si="0"/>
        <v>#DIV/0!</v>
      </c>
    </row>
    <row r="20" spans="1:4" ht="18" customHeight="1">
      <c r="A20" s="85" t="s">
        <v>22</v>
      </c>
      <c r="B20" s="58">
        <v>9</v>
      </c>
      <c r="C20" s="58">
        <v>35</v>
      </c>
      <c r="D20" s="84">
        <f t="shared" si="0"/>
        <v>3.888888888888889</v>
      </c>
    </row>
    <row r="21" spans="1:4" ht="18" customHeight="1">
      <c r="A21" s="85" t="s">
        <v>23</v>
      </c>
      <c r="B21" s="58"/>
      <c r="C21" s="58">
        <v>0</v>
      </c>
      <c r="D21" s="84" t="e">
        <f t="shared" si="0"/>
        <v>#DIV/0!</v>
      </c>
    </row>
    <row r="22" spans="1:4" ht="18" customHeight="1">
      <c r="A22" s="83" t="s">
        <v>24</v>
      </c>
      <c r="B22" s="58">
        <f>SUM(B23:B30)</f>
        <v>13452</v>
      </c>
      <c r="C22" s="58">
        <f>SUM(C23:C30)</f>
        <v>14402</v>
      </c>
      <c r="D22" s="84">
        <f t="shared" si="0"/>
        <v>1.0706214689265536</v>
      </c>
    </row>
    <row r="23" spans="1:4" ht="18" customHeight="1">
      <c r="A23" s="85" t="s">
        <v>25</v>
      </c>
      <c r="B23" s="58">
        <v>1712</v>
      </c>
      <c r="C23" s="58">
        <v>2156</v>
      </c>
      <c r="D23" s="84">
        <f t="shared" si="0"/>
        <v>1.2593457943925233</v>
      </c>
    </row>
    <row r="24" spans="1:4" ht="18" customHeight="1">
      <c r="A24" s="85" t="s">
        <v>26</v>
      </c>
      <c r="B24" s="58">
        <v>2704</v>
      </c>
      <c r="C24" s="58">
        <v>915</v>
      </c>
      <c r="D24" s="84">
        <f t="shared" si="0"/>
        <v>0.33838757396449703</v>
      </c>
    </row>
    <row r="25" spans="1:4" ht="18" customHeight="1">
      <c r="A25" s="85" t="s">
        <v>27</v>
      </c>
      <c r="B25" s="58">
        <v>2558</v>
      </c>
      <c r="C25" s="58">
        <v>2716</v>
      </c>
      <c r="D25" s="84">
        <f t="shared" si="0"/>
        <v>1.0617670054730257</v>
      </c>
    </row>
    <row r="26" spans="1:4" ht="18" customHeight="1">
      <c r="A26" s="85" t="s">
        <v>28</v>
      </c>
      <c r="B26" s="58">
        <v>0</v>
      </c>
      <c r="C26" s="58"/>
      <c r="D26" s="84" t="e">
        <f t="shared" si="0"/>
        <v>#DIV/0!</v>
      </c>
    </row>
    <row r="27" spans="1:4" ht="18" customHeight="1">
      <c r="A27" s="85" t="s">
        <v>29</v>
      </c>
      <c r="B27" s="58">
        <v>4140</v>
      </c>
      <c r="C27" s="58">
        <v>7711</v>
      </c>
      <c r="D27" s="84">
        <f t="shared" si="0"/>
        <v>1.86256038647343</v>
      </c>
    </row>
    <row r="28" spans="1:4" ht="18" customHeight="1">
      <c r="A28" s="85" t="s">
        <v>30</v>
      </c>
      <c r="B28" s="58">
        <v>484</v>
      </c>
      <c r="C28" s="87">
        <v>6</v>
      </c>
      <c r="D28" s="84">
        <f t="shared" si="0"/>
        <v>0.012396694214876033</v>
      </c>
    </row>
    <row r="29" spans="1:4" ht="18" customHeight="1">
      <c r="A29" s="85" t="s">
        <v>31</v>
      </c>
      <c r="B29" s="58">
        <v>217</v>
      </c>
      <c r="C29" s="87">
        <v>233</v>
      </c>
      <c r="D29" s="84">
        <f t="shared" si="0"/>
        <v>1.0737327188940091</v>
      </c>
    </row>
    <row r="30" spans="1:4" ht="18" customHeight="1">
      <c r="A30" s="85" t="s">
        <v>32</v>
      </c>
      <c r="B30" s="58">
        <v>1637</v>
      </c>
      <c r="C30" s="87">
        <v>665</v>
      </c>
      <c r="D30" s="84">
        <f t="shared" si="0"/>
        <v>0.40623091020158825</v>
      </c>
    </row>
    <row r="31" spans="1:4" ht="18" customHeight="1">
      <c r="A31" s="85" t="s">
        <v>33</v>
      </c>
      <c r="B31" s="58"/>
      <c r="C31" s="58">
        <v>0</v>
      </c>
      <c r="D31" s="84" t="e">
        <f t="shared" si="0"/>
        <v>#DIV/0!</v>
      </c>
    </row>
    <row r="32" spans="1:4" ht="18" customHeight="1">
      <c r="A32" s="89" t="s">
        <v>34</v>
      </c>
      <c r="B32" s="58">
        <f>B5+B22</f>
        <v>46242</v>
      </c>
      <c r="C32" s="58">
        <f>C5+C22</f>
        <v>48555</v>
      </c>
      <c r="D32" s="84">
        <f t="shared" si="0"/>
        <v>1.0500194628260022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1">
    <mergeCell ref="A2:D2"/>
  </mergeCells>
  <printOptions horizontalCentered="1" verticalCentered="1"/>
  <pageMargins left="0.2" right="0.2" top="0.17" bottom="0.17" header="0.17" footer="0.17"/>
  <pageSetup firstPageNumber="1" useFirstPageNumber="1" horizontalDpi="600" verticalDpi="600" orientation="landscape" paperSize="1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9"/>
  <sheetViews>
    <sheetView showZeros="0" view="pageBreakPreview" zoomScale="60" workbookViewId="0" topLeftCell="A1">
      <selection activeCell="C48" sqref="C48"/>
    </sheetView>
  </sheetViews>
  <sheetFormatPr defaultColWidth="9.00390625" defaultRowHeight="14.25" outlineLevelRow="2"/>
  <cols>
    <col min="1" max="1" width="39.375" style="43" customWidth="1"/>
    <col min="2" max="2" width="24.625" style="45" customWidth="1"/>
    <col min="3" max="3" width="23.875" style="45" customWidth="1"/>
    <col min="4" max="4" width="20.125" style="43" customWidth="1"/>
    <col min="5" max="5" width="18.375" style="43" customWidth="1"/>
    <col min="6" max="6" width="15.25390625" style="43" customWidth="1"/>
    <col min="7" max="7" width="11.875" style="43" customWidth="1"/>
    <col min="8" max="8" width="16.25390625" style="43" customWidth="1"/>
    <col min="9" max="16384" width="9.00390625" style="43" customWidth="1"/>
  </cols>
  <sheetData>
    <row r="1" spans="1:5" s="43" customFormat="1" ht="18" customHeight="1">
      <c r="A1" s="46" t="s">
        <v>35</v>
      </c>
      <c r="B1" s="45"/>
      <c r="C1" s="45"/>
      <c r="E1" s="47" t="s">
        <v>33</v>
      </c>
    </row>
    <row r="2" spans="1:5" s="44" customFormat="1" ht="18.75" customHeight="1">
      <c r="A2" s="48" t="s">
        <v>36</v>
      </c>
      <c r="B2" s="48"/>
      <c r="C2" s="48"/>
      <c r="D2" s="48"/>
      <c r="E2" s="48"/>
    </row>
    <row r="3" spans="2:5" s="43" customFormat="1" ht="12" customHeight="1">
      <c r="B3" s="45"/>
      <c r="C3" s="45"/>
      <c r="E3" s="47" t="s">
        <v>37</v>
      </c>
    </row>
    <row r="4" spans="1:5" s="43" customFormat="1" ht="30.75" customHeight="1">
      <c r="A4" s="49" t="s">
        <v>38</v>
      </c>
      <c r="B4" s="50" t="s">
        <v>39</v>
      </c>
      <c r="C4" s="49" t="s">
        <v>40</v>
      </c>
      <c r="D4" s="50" t="s">
        <v>41</v>
      </c>
      <c r="E4" s="49" t="s">
        <v>42</v>
      </c>
    </row>
    <row r="5" spans="1:5" s="43" customFormat="1" ht="15">
      <c r="A5" s="51" t="s">
        <v>43</v>
      </c>
      <c r="B5" s="52">
        <f>SUM(B6,B18,B27,B38,B49,B60,B71,B79,B88,B101,B110,B121,B133,B140,B148,B154,B161,B168,B175,B182,B189,B197,B203,B209,B216,B231)</f>
        <v>23528</v>
      </c>
      <c r="C5" s="52">
        <f>SUM(C6,C18,C27,C38,C49,C60,C71,C79,C88,C101,C110,C121,C133,C140,C148,C154,C161,C168,C175,C182,C189,C197,C203,C209,C216,C231)</f>
        <v>27902</v>
      </c>
      <c r="D5" s="53">
        <f aca="true" t="shared" si="0" ref="D5:D68">IF(B5&lt;&gt;0,C5/B5,0)</f>
        <v>1.1859061543692622</v>
      </c>
      <c r="E5" s="54"/>
    </row>
    <row r="6" spans="1:5" s="43" customFormat="1" ht="15" outlineLevel="1">
      <c r="A6" s="55" t="s">
        <v>44</v>
      </c>
      <c r="B6" s="52">
        <f>SUM(B7:B17)</f>
        <v>621</v>
      </c>
      <c r="C6" s="52">
        <f>SUM(C7:C17)</f>
        <v>588</v>
      </c>
      <c r="D6" s="53">
        <f t="shared" si="0"/>
        <v>0.9468599033816425</v>
      </c>
      <c r="E6" s="54"/>
    </row>
    <row r="7" spans="1:5" s="43" customFormat="1" ht="15" outlineLevel="2">
      <c r="A7" s="55" t="s">
        <v>45</v>
      </c>
      <c r="B7" s="52">
        <v>395</v>
      </c>
      <c r="C7" s="52">
        <v>400</v>
      </c>
      <c r="D7" s="53">
        <f t="shared" si="0"/>
        <v>1.0126582278481013</v>
      </c>
      <c r="E7" s="54"/>
    </row>
    <row r="8" spans="1:5" s="43" customFormat="1" ht="15" outlineLevel="2">
      <c r="A8" s="55" t="s">
        <v>46</v>
      </c>
      <c r="B8" s="52">
        <v>12</v>
      </c>
      <c r="C8" s="52">
        <v>20</v>
      </c>
      <c r="D8" s="53">
        <f t="shared" si="0"/>
        <v>1.6666666666666667</v>
      </c>
      <c r="E8" s="54"/>
    </row>
    <row r="9" spans="1:5" s="43" customFormat="1" ht="15" outlineLevel="2">
      <c r="A9" s="56" t="s">
        <v>47</v>
      </c>
      <c r="B9" s="52"/>
      <c r="C9" s="52"/>
      <c r="D9" s="53">
        <f t="shared" si="0"/>
        <v>0</v>
      </c>
      <c r="E9" s="54"/>
    </row>
    <row r="10" spans="1:5" s="43" customFormat="1" ht="15" outlineLevel="2">
      <c r="A10" s="56" t="s">
        <v>48</v>
      </c>
      <c r="B10" s="52">
        <v>58</v>
      </c>
      <c r="C10" s="52">
        <v>38</v>
      </c>
      <c r="D10" s="53">
        <f t="shared" si="0"/>
        <v>0.6551724137931034</v>
      </c>
      <c r="E10" s="54"/>
    </row>
    <row r="11" spans="1:5" s="43" customFormat="1" ht="15" outlineLevel="2">
      <c r="A11" s="56" t="s">
        <v>49</v>
      </c>
      <c r="B11" s="52"/>
      <c r="C11" s="52"/>
      <c r="D11" s="53">
        <f t="shared" si="0"/>
        <v>0</v>
      </c>
      <c r="E11" s="54"/>
    </row>
    <row r="12" spans="1:5" s="43" customFormat="1" ht="15" outlineLevel="2">
      <c r="A12" s="54" t="s">
        <v>50</v>
      </c>
      <c r="B12" s="52"/>
      <c r="C12" s="52"/>
      <c r="D12" s="53">
        <f t="shared" si="0"/>
        <v>0</v>
      </c>
      <c r="E12" s="54"/>
    </row>
    <row r="13" spans="1:5" s="43" customFormat="1" ht="15" outlineLevel="2">
      <c r="A13" s="54" t="s">
        <v>51</v>
      </c>
      <c r="B13" s="52"/>
      <c r="C13" s="52"/>
      <c r="D13" s="53">
        <f t="shared" si="0"/>
        <v>0</v>
      </c>
      <c r="E13" s="54"/>
    </row>
    <row r="14" spans="1:5" s="43" customFormat="1" ht="15" outlineLevel="2">
      <c r="A14" s="54" t="s">
        <v>52</v>
      </c>
      <c r="B14" s="52"/>
      <c r="C14" s="52"/>
      <c r="D14" s="53">
        <f t="shared" si="0"/>
        <v>0</v>
      </c>
      <c r="E14" s="54"/>
    </row>
    <row r="15" spans="1:5" s="43" customFormat="1" ht="15" outlineLevel="2">
      <c r="A15" s="54" t="s">
        <v>53</v>
      </c>
      <c r="B15" s="52"/>
      <c r="C15" s="52"/>
      <c r="D15" s="53">
        <f t="shared" si="0"/>
        <v>0</v>
      </c>
      <c r="E15" s="54"/>
    </row>
    <row r="16" spans="1:5" s="43" customFormat="1" ht="15" outlineLevel="2">
      <c r="A16" s="54" t="s">
        <v>54</v>
      </c>
      <c r="B16" s="52"/>
      <c r="C16" s="52"/>
      <c r="D16" s="53">
        <f t="shared" si="0"/>
        <v>0</v>
      </c>
      <c r="E16" s="54"/>
    </row>
    <row r="17" spans="1:5" s="43" customFormat="1" ht="15" outlineLevel="2">
      <c r="A17" s="54" t="s">
        <v>55</v>
      </c>
      <c r="B17" s="52">
        <v>156</v>
      </c>
      <c r="C17" s="52">
        <v>130</v>
      </c>
      <c r="D17" s="53">
        <f t="shared" si="0"/>
        <v>0.8333333333333334</v>
      </c>
      <c r="E17" s="54"/>
    </row>
    <row r="18" spans="1:5" s="43" customFormat="1" ht="15" outlineLevel="1">
      <c r="A18" s="55" t="s">
        <v>56</v>
      </c>
      <c r="B18" s="52">
        <f>SUM(B19:B26)</f>
        <v>343</v>
      </c>
      <c r="C18" s="52">
        <f>SUM(C19:C26)</f>
        <v>346</v>
      </c>
      <c r="D18" s="53">
        <f t="shared" si="0"/>
        <v>1.0087463556851313</v>
      </c>
      <c r="E18" s="54"/>
    </row>
    <row r="19" spans="1:5" s="43" customFormat="1" ht="15" outlineLevel="2">
      <c r="A19" s="55" t="s">
        <v>45</v>
      </c>
      <c r="B19" s="52">
        <v>225</v>
      </c>
      <c r="C19" s="52">
        <v>170</v>
      </c>
      <c r="D19" s="53">
        <f t="shared" si="0"/>
        <v>0.7555555555555555</v>
      </c>
      <c r="E19" s="54"/>
    </row>
    <row r="20" spans="1:5" s="43" customFormat="1" ht="15" outlineLevel="2">
      <c r="A20" s="55" t="s">
        <v>46</v>
      </c>
      <c r="B20" s="52">
        <v>16</v>
      </c>
      <c r="C20" s="52">
        <v>66</v>
      </c>
      <c r="D20" s="53">
        <f t="shared" si="0"/>
        <v>4.125</v>
      </c>
      <c r="E20" s="54"/>
    </row>
    <row r="21" spans="1:5" s="43" customFormat="1" ht="15" outlineLevel="2">
      <c r="A21" s="56" t="s">
        <v>47</v>
      </c>
      <c r="B21" s="52"/>
      <c r="C21" s="52"/>
      <c r="D21" s="53">
        <f t="shared" si="0"/>
        <v>0</v>
      </c>
      <c r="E21" s="54"/>
    </row>
    <row r="22" spans="1:5" s="43" customFormat="1" ht="15" outlineLevel="2">
      <c r="A22" s="56" t="s">
        <v>57</v>
      </c>
      <c r="B22" s="52">
        <v>30</v>
      </c>
      <c r="C22" s="52">
        <v>30</v>
      </c>
      <c r="D22" s="53">
        <f t="shared" si="0"/>
        <v>1</v>
      </c>
      <c r="E22" s="54"/>
    </row>
    <row r="23" spans="1:5" s="43" customFormat="1" ht="15" outlineLevel="2">
      <c r="A23" s="56" t="s">
        <v>58</v>
      </c>
      <c r="B23" s="52"/>
      <c r="C23" s="52"/>
      <c r="D23" s="53">
        <f t="shared" si="0"/>
        <v>0</v>
      </c>
      <c r="E23" s="54"/>
    </row>
    <row r="24" spans="1:5" s="43" customFormat="1" ht="15" outlineLevel="2">
      <c r="A24" s="56" t="s">
        <v>59</v>
      </c>
      <c r="B24" s="52"/>
      <c r="C24" s="52"/>
      <c r="D24" s="53">
        <f t="shared" si="0"/>
        <v>0</v>
      </c>
      <c r="E24" s="54"/>
    </row>
    <row r="25" spans="1:5" s="43" customFormat="1" ht="15" outlineLevel="2">
      <c r="A25" s="56" t="s">
        <v>54</v>
      </c>
      <c r="B25" s="52"/>
      <c r="C25" s="52"/>
      <c r="D25" s="53">
        <f t="shared" si="0"/>
        <v>0</v>
      </c>
      <c r="E25" s="54"/>
    </row>
    <row r="26" spans="1:5" s="43" customFormat="1" ht="15" outlineLevel="2">
      <c r="A26" s="56" t="s">
        <v>60</v>
      </c>
      <c r="B26" s="52">
        <v>72</v>
      </c>
      <c r="C26" s="52">
        <v>80</v>
      </c>
      <c r="D26" s="53">
        <f t="shared" si="0"/>
        <v>1.1111111111111112</v>
      </c>
      <c r="E26" s="54"/>
    </row>
    <row r="27" spans="1:5" s="43" customFormat="1" ht="15" outlineLevel="1">
      <c r="A27" s="55" t="s">
        <v>61</v>
      </c>
      <c r="B27" s="52">
        <f>SUM(B28:B37)</f>
        <v>9182</v>
      </c>
      <c r="C27" s="52">
        <f>SUM(C28:C37)</f>
        <v>13334</v>
      </c>
      <c r="D27" s="53">
        <f t="shared" si="0"/>
        <v>1.4521890655630583</v>
      </c>
      <c r="E27" s="54"/>
    </row>
    <row r="28" spans="1:5" s="43" customFormat="1" ht="15" outlineLevel="2">
      <c r="A28" s="55" t="s">
        <v>45</v>
      </c>
      <c r="B28" s="52">
        <v>5351</v>
      </c>
      <c r="C28" s="52">
        <v>6220</v>
      </c>
      <c r="D28" s="53">
        <f t="shared" si="0"/>
        <v>1.1623995514857035</v>
      </c>
      <c r="E28" s="54"/>
    </row>
    <row r="29" spans="1:5" s="43" customFormat="1" ht="15" outlineLevel="2">
      <c r="A29" s="55" t="s">
        <v>46</v>
      </c>
      <c r="B29" s="52">
        <v>1364</v>
      </c>
      <c r="C29" s="52">
        <v>2817</v>
      </c>
      <c r="D29" s="53">
        <f t="shared" si="0"/>
        <v>2.0652492668621703</v>
      </c>
      <c r="E29" s="54"/>
    </row>
    <row r="30" spans="1:5" s="43" customFormat="1" ht="15" outlineLevel="2">
      <c r="A30" s="56" t="s">
        <v>47</v>
      </c>
      <c r="B30" s="52">
        <v>502</v>
      </c>
      <c r="C30" s="52">
        <v>365</v>
      </c>
      <c r="D30" s="53">
        <f t="shared" si="0"/>
        <v>0.7270916334661355</v>
      </c>
      <c r="E30" s="54"/>
    </row>
    <row r="31" spans="1:5" s="43" customFormat="1" ht="15" outlineLevel="2">
      <c r="A31" s="56" t="s">
        <v>62</v>
      </c>
      <c r="B31" s="52"/>
      <c r="C31" s="52"/>
      <c r="D31" s="53">
        <f t="shared" si="0"/>
        <v>0</v>
      </c>
      <c r="E31" s="54"/>
    </row>
    <row r="32" spans="1:5" s="43" customFormat="1" ht="15" outlineLevel="2">
      <c r="A32" s="56" t="s">
        <v>63</v>
      </c>
      <c r="B32" s="52"/>
      <c r="C32" s="52"/>
      <c r="D32" s="53">
        <f t="shared" si="0"/>
        <v>0</v>
      </c>
      <c r="E32" s="54"/>
    </row>
    <row r="33" spans="1:5" s="43" customFormat="1" ht="15" outlineLevel="2">
      <c r="A33" s="57" t="s">
        <v>64</v>
      </c>
      <c r="B33" s="52">
        <v>16</v>
      </c>
      <c r="C33" s="52">
        <v>120</v>
      </c>
      <c r="D33" s="53">
        <f t="shared" si="0"/>
        <v>7.5</v>
      </c>
      <c r="E33" s="54"/>
    </row>
    <row r="34" spans="1:5" s="43" customFormat="1" ht="15" outlineLevel="2">
      <c r="A34" s="55" t="s">
        <v>65</v>
      </c>
      <c r="B34" s="52">
        <v>216</v>
      </c>
      <c r="C34" s="52">
        <v>228</v>
      </c>
      <c r="D34" s="53">
        <f t="shared" si="0"/>
        <v>1.0555555555555556</v>
      </c>
      <c r="E34" s="54"/>
    </row>
    <row r="35" spans="1:5" s="43" customFormat="1" ht="15" outlineLevel="2">
      <c r="A35" s="56" t="s">
        <v>66</v>
      </c>
      <c r="B35" s="52"/>
      <c r="C35" s="52"/>
      <c r="D35" s="53">
        <f t="shared" si="0"/>
        <v>0</v>
      </c>
      <c r="E35" s="54"/>
    </row>
    <row r="36" spans="1:5" s="43" customFormat="1" ht="15" outlineLevel="2">
      <c r="A36" s="56" t="s">
        <v>54</v>
      </c>
      <c r="B36" s="52"/>
      <c r="C36" s="52"/>
      <c r="D36" s="53">
        <f t="shared" si="0"/>
        <v>0</v>
      </c>
      <c r="E36" s="54"/>
    </row>
    <row r="37" spans="1:5" s="43" customFormat="1" ht="15" outlineLevel="2">
      <c r="A37" s="56" t="s">
        <v>67</v>
      </c>
      <c r="B37" s="52">
        <v>1733</v>
      </c>
      <c r="C37" s="52">
        <f>4193-609</f>
        <v>3584</v>
      </c>
      <c r="D37" s="53">
        <f t="shared" si="0"/>
        <v>2.0680900173110213</v>
      </c>
      <c r="E37" s="54"/>
    </row>
    <row r="38" spans="1:5" s="43" customFormat="1" ht="15" outlineLevel="1">
      <c r="A38" s="55" t="s">
        <v>68</v>
      </c>
      <c r="B38" s="52">
        <f>SUM(B39:B48)</f>
        <v>1091</v>
      </c>
      <c r="C38" s="52">
        <f>SUM(C39:C48)</f>
        <v>1261</v>
      </c>
      <c r="D38" s="53">
        <f t="shared" si="0"/>
        <v>1.155820348304308</v>
      </c>
      <c r="E38" s="54"/>
    </row>
    <row r="39" spans="1:5" s="43" customFormat="1" ht="15" outlineLevel="2">
      <c r="A39" s="55" t="s">
        <v>45</v>
      </c>
      <c r="B39" s="52">
        <v>441</v>
      </c>
      <c r="C39" s="52">
        <v>680</v>
      </c>
      <c r="D39" s="53">
        <f t="shared" si="0"/>
        <v>1.5419501133786848</v>
      </c>
      <c r="E39" s="54"/>
    </row>
    <row r="40" spans="1:5" s="43" customFormat="1" ht="15" outlineLevel="2">
      <c r="A40" s="55" t="s">
        <v>46</v>
      </c>
      <c r="B40" s="52">
        <v>45</v>
      </c>
      <c r="C40" s="52">
        <v>100</v>
      </c>
      <c r="D40" s="53">
        <f t="shared" si="0"/>
        <v>2.2222222222222223</v>
      </c>
      <c r="E40" s="54"/>
    </row>
    <row r="41" spans="1:5" s="43" customFormat="1" ht="15" outlineLevel="2">
      <c r="A41" s="56" t="s">
        <v>47</v>
      </c>
      <c r="B41" s="52"/>
      <c r="C41" s="52"/>
      <c r="D41" s="53">
        <f t="shared" si="0"/>
        <v>0</v>
      </c>
      <c r="E41" s="54"/>
    </row>
    <row r="42" spans="1:5" s="43" customFormat="1" ht="15" outlineLevel="2">
      <c r="A42" s="56" t="s">
        <v>69</v>
      </c>
      <c r="B42" s="52"/>
      <c r="C42" s="52"/>
      <c r="D42" s="53">
        <f t="shared" si="0"/>
        <v>0</v>
      </c>
      <c r="E42" s="54"/>
    </row>
    <row r="43" spans="1:5" s="43" customFormat="1" ht="15" outlineLevel="2">
      <c r="A43" s="56" t="s">
        <v>70</v>
      </c>
      <c r="B43" s="52"/>
      <c r="C43" s="52"/>
      <c r="D43" s="53">
        <f t="shared" si="0"/>
        <v>0</v>
      </c>
      <c r="E43" s="54"/>
    </row>
    <row r="44" spans="1:5" s="43" customFormat="1" ht="15" outlineLevel="2">
      <c r="A44" s="55" t="s">
        <v>71</v>
      </c>
      <c r="B44" s="52">
        <v>75</v>
      </c>
      <c r="C44" s="52">
        <v>16</v>
      </c>
      <c r="D44" s="53">
        <f t="shared" si="0"/>
        <v>0.21333333333333335</v>
      </c>
      <c r="E44" s="54"/>
    </row>
    <row r="45" spans="1:5" s="43" customFormat="1" ht="15" outlineLevel="2">
      <c r="A45" s="55" t="s">
        <v>72</v>
      </c>
      <c r="B45" s="52"/>
      <c r="C45" s="52"/>
      <c r="D45" s="53">
        <f t="shared" si="0"/>
        <v>0</v>
      </c>
      <c r="E45" s="54"/>
    </row>
    <row r="46" spans="1:5" s="43" customFormat="1" ht="15" outlineLevel="2">
      <c r="A46" s="55" t="s">
        <v>73</v>
      </c>
      <c r="B46" s="52"/>
      <c r="C46" s="52"/>
      <c r="D46" s="53">
        <f t="shared" si="0"/>
        <v>0</v>
      </c>
      <c r="E46" s="54"/>
    </row>
    <row r="47" spans="1:5" s="43" customFormat="1" ht="15" outlineLevel="2">
      <c r="A47" s="55" t="s">
        <v>54</v>
      </c>
      <c r="B47" s="52">
        <v>15</v>
      </c>
      <c r="C47" s="52">
        <v>15</v>
      </c>
      <c r="D47" s="53">
        <f t="shared" si="0"/>
        <v>1</v>
      </c>
      <c r="E47" s="54"/>
    </row>
    <row r="48" spans="1:5" s="43" customFormat="1" ht="15" outlineLevel="2">
      <c r="A48" s="56" t="s">
        <v>74</v>
      </c>
      <c r="B48" s="52">
        <v>515</v>
      </c>
      <c r="C48" s="52">
        <v>450</v>
      </c>
      <c r="D48" s="53">
        <f t="shared" si="0"/>
        <v>0.8737864077669902</v>
      </c>
      <c r="E48" s="54"/>
    </row>
    <row r="49" spans="1:5" s="43" customFormat="1" ht="15" outlineLevel="1">
      <c r="A49" s="56" t="s">
        <v>75</v>
      </c>
      <c r="B49" s="52">
        <f>SUM(B50:B59)</f>
        <v>523</v>
      </c>
      <c r="C49" s="52">
        <f>SUM(C50:C59)</f>
        <v>589</v>
      </c>
      <c r="D49" s="53">
        <f t="shared" si="0"/>
        <v>1.1261950286806883</v>
      </c>
      <c r="E49" s="54"/>
    </row>
    <row r="50" spans="1:5" s="43" customFormat="1" ht="15" outlineLevel="2">
      <c r="A50" s="56" t="s">
        <v>45</v>
      </c>
      <c r="B50" s="52">
        <v>167</v>
      </c>
      <c r="C50" s="52">
        <v>136</v>
      </c>
      <c r="D50" s="53">
        <f t="shared" si="0"/>
        <v>0.8143712574850299</v>
      </c>
      <c r="E50" s="54"/>
    </row>
    <row r="51" spans="1:5" s="43" customFormat="1" ht="15" outlineLevel="2">
      <c r="A51" s="54" t="s">
        <v>46</v>
      </c>
      <c r="B51" s="52">
        <v>101</v>
      </c>
      <c r="C51" s="52">
        <f>75+22</f>
        <v>97</v>
      </c>
      <c r="D51" s="53">
        <f t="shared" si="0"/>
        <v>0.9603960396039604</v>
      </c>
      <c r="E51" s="54"/>
    </row>
    <row r="52" spans="1:5" s="43" customFormat="1" ht="15" outlineLevel="2">
      <c r="A52" s="55" t="s">
        <v>47</v>
      </c>
      <c r="B52" s="52"/>
      <c r="C52" s="52"/>
      <c r="D52" s="53">
        <f t="shared" si="0"/>
        <v>0</v>
      </c>
      <c r="E52" s="54"/>
    </row>
    <row r="53" spans="1:5" s="43" customFormat="1" ht="15" outlineLevel="2">
      <c r="A53" s="55" t="s">
        <v>76</v>
      </c>
      <c r="B53" s="52"/>
      <c r="C53" s="52"/>
      <c r="D53" s="53">
        <f t="shared" si="0"/>
        <v>0</v>
      </c>
      <c r="E53" s="54"/>
    </row>
    <row r="54" spans="1:5" s="43" customFormat="1" ht="15" outlineLevel="2">
      <c r="A54" s="55" t="s">
        <v>77</v>
      </c>
      <c r="B54" s="52">
        <v>21</v>
      </c>
      <c r="C54" s="52">
        <v>36</v>
      </c>
      <c r="D54" s="53">
        <f t="shared" si="0"/>
        <v>1.7142857142857142</v>
      </c>
      <c r="E54" s="54"/>
    </row>
    <row r="55" spans="1:5" s="43" customFormat="1" ht="15" outlineLevel="2">
      <c r="A55" s="56" t="s">
        <v>78</v>
      </c>
      <c r="B55" s="52"/>
      <c r="C55" s="52"/>
      <c r="D55" s="53">
        <f t="shared" si="0"/>
        <v>0</v>
      </c>
      <c r="E55" s="54"/>
    </row>
    <row r="56" spans="1:5" s="43" customFormat="1" ht="15" outlineLevel="2">
      <c r="A56" s="56" t="s">
        <v>79</v>
      </c>
      <c r="B56" s="52">
        <v>121</v>
      </c>
      <c r="C56" s="52">
        <v>80</v>
      </c>
      <c r="D56" s="53">
        <f t="shared" si="0"/>
        <v>0.6611570247933884</v>
      </c>
      <c r="E56" s="54"/>
    </row>
    <row r="57" spans="1:5" s="43" customFormat="1" ht="15" outlineLevel="2">
      <c r="A57" s="56" t="s">
        <v>80</v>
      </c>
      <c r="B57" s="52">
        <v>24</v>
      </c>
      <c r="C57" s="52">
        <v>22</v>
      </c>
      <c r="D57" s="53">
        <f t="shared" si="0"/>
        <v>0.9166666666666666</v>
      </c>
      <c r="E57" s="54"/>
    </row>
    <row r="58" spans="1:5" s="43" customFormat="1" ht="15" outlineLevel="2">
      <c r="A58" s="55" t="s">
        <v>54</v>
      </c>
      <c r="B58" s="52"/>
      <c r="C58" s="52"/>
      <c r="D58" s="53">
        <f t="shared" si="0"/>
        <v>0</v>
      </c>
      <c r="E58" s="54"/>
    </row>
    <row r="59" spans="1:5" s="43" customFormat="1" ht="15" outlineLevel="2">
      <c r="A59" s="56" t="s">
        <v>81</v>
      </c>
      <c r="B59" s="52">
        <v>89</v>
      </c>
      <c r="C59" s="52">
        <v>218</v>
      </c>
      <c r="D59" s="53">
        <f t="shared" si="0"/>
        <v>2.449438202247191</v>
      </c>
      <c r="E59" s="54"/>
    </row>
    <row r="60" spans="1:5" s="43" customFormat="1" ht="15" outlineLevel="1">
      <c r="A60" s="57" t="s">
        <v>82</v>
      </c>
      <c r="B60" s="52">
        <f>SUM(B61:B70)</f>
        <v>2245</v>
      </c>
      <c r="C60" s="52">
        <f>SUM(C61:C70)</f>
        <v>2311</v>
      </c>
      <c r="D60" s="53">
        <f t="shared" si="0"/>
        <v>1.0293986636971046</v>
      </c>
      <c r="E60" s="54"/>
    </row>
    <row r="61" spans="1:5" s="43" customFormat="1" ht="15" outlineLevel="2">
      <c r="A61" s="56" t="s">
        <v>45</v>
      </c>
      <c r="B61" s="52">
        <v>1360</v>
      </c>
      <c r="C61" s="52">
        <v>998</v>
      </c>
      <c r="D61" s="53">
        <f t="shared" si="0"/>
        <v>0.7338235294117647</v>
      </c>
      <c r="E61" s="54"/>
    </row>
    <row r="62" spans="1:5" s="43" customFormat="1" ht="15" outlineLevel="2">
      <c r="A62" s="54" t="s">
        <v>46</v>
      </c>
      <c r="B62" s="52">
        <v>195</v>
      </c>
      <c r="C62" s="52">
        <v>487</v>
      </c>
      <c r="D62" s="53">
        <f t="shared" si="0"/>
        <v>2.4974358974358974</v>
      </c>
      <c r="E62" s="54"/>
    </row>
    <row r="63" spans="1:5" s="43" customFormat="1" ht="15" outlineLevel="2">
      <c r="A63" s="54" t="s">
        <v>47</v>
      </c>
      <c r="B63" s="52"/>
      <c r="C63" s="52"/>
      <c r="D63" s="53">
        <f t="shared" si="0"/>
        <v>0</v>
      </c>
      <c r="E63" s="54"/>
    </row>
    <row r="64" spans="1:5" s="43" customFormat="1" ht="15" outlineLevel="2">
      <c r="A64" s="54" t="s">
        <v>83</v>
      </c>
      <c r="B64" s="52"/>
      <c r="C64" s="52"/>
      <c r="D64" s="53">
        <f t="shared" si="0"/>
        <v>0</v>
      </c>
      <c r="E64" s="54"/>
    </row>
    <row r="65" spans="1:5" s="43" customFormat="1" ht="15" outlineLevel="2">
      <c r="A65" s="54" t="s">
        <v>84</v>
      </c>
      <c r="B65" s="52"/>
      <c r="C65" s="52"/>
      <c r="D65" s="53">
        <f t="shared" si="0"/>
        <v>0</v>
      </c>
      <c r="E65" s="54"/>
    </row>
    <row r="66" spans="1:5" s="43" customFormat="1" ht="15" outlineLevel="2">
      <c r="A66" s="54" t="s">
        <v>85</v>
      </c>
      <c r="B66" s="52"/>
      <c r="C66" s="52"/>
      <c r="D66" s="53">
        <f t="shared" si="0"/>
        <v>0</v>
      </c>
      <c r="E66" s="54"/>
    </row>
    <row r="67" spans="1:5" s="43" customFormat="1" ht="15" outlineLevel="2">
      <c r="A67" s="55" t="s">
        <v>86</v>
      </c>
      <c r="B67" s="52">
        <v>25</v>
      </c>
      <c r="C67" s="52">
        <v>60</v>
      </c>
      <c r="D67" s="53">
        <f t="shared" si="0"/>
        <v>2.4</v>
      </c>
      <c r="E67" s="54"/>
    </row>
    <row r="68" spans="1:5" s="43" customFormat="1" ht="15" outlineLevel="2">
      <c r="A68" s="56" t="s">
        <v>87</v>
      </c>
      <c r="B68" s="52"/>
      <c r="C68" s="52"/>
      <c r="D68" s="53">
        <f t="shared" si="0"/>
        <v>0</v>
      </c>
      <c r="E68" s="54"/>
    </row>
    <row r="69" spans="1:5" s="43" customFormat="1" ht="15" outlineLevel="2">
      <c r="A69" s="56" t="s">
        <v>54</v>
      </c>
      <c r="B69" s="52"/>
      <c r="C69" s="52"/>
      <c r="D69" s="53">
        <f aca="true" t="shared" si="1" ref="D69:D132">IF(B69&lt;&gt;0,C69/B69,0)</f>
        <v>0</v>
      </c>
      <c r="E69" s="54"/>
    </row>
    <row r="70" spans="1:5" s="43" customFormat="1" ht="15" outlineLevel="2">
      <c r="A70" s="56" t="s">
        <v>88</v>
      </c>
      <c r="B70" s="52">
        <v>665</v>
      </c>
      <c r="C70" s="52">
        <v>766</v>
      </c>
      <c r="D70" s="53">
        <f t="shared" si="1"/>
        <v>1.1518796992481204</v>
      </c>
      <c r="E70" s="54"/>
    </row>
    <row r="71" spans="1:5" s="43" customFormat="1" ht="15" outlineLevel="1">
      <c r="A71" s="55" t="s">
        <v>89</v>
      </c>
      <c r="B71" s="58">
        <f>SUM(B72:B78)</f>
        <v>2318</v>
      </c>
      <c r="C71" s="58">
        <f>SUM(C72:C78)</f>
        <v>1830</v>
      </c>
      <c r="D71" s="53">
        <f t="shared" si="1"/>
        <v>0.7894736842105263</v>
      </c>
      <c r="E71" s="54"/>
    </row>
    <row r="72" spans="1:5" s="43" customFormat="1" ht="15" outlineLevel="2">
      <c r="A72" s="55" t="s">
        <v>45</v>
      </c>
      <c r="B72" s="52">
        <v>1770</v>
      </c>
      <c r="C72" s="52">
        <v>1245</v>
      </c>
      <c r="D72" s="53">
        <f t="shared" si="1"/>
        <v>0.7033898305084746</v>
      </c>
      <c r="E72" s="54"/>
    </row>
    <row r="73" spans="1:5" s="43" customFormat="1" ht="15" outlineLevel="2">
      <c r="A73" s="55" t="s">
        <v>46</v>
      </c>
      <c r="B73" s="52">
        <v>498</v>
      </c>
      <c r="C73" s="52">
        <v>284</v>
      </c>
      <c r="D73" s="53">
        <f t="shared" si="1"/>
        <v>0.570281124497992</v>
      </c>
      <c r="E73" s="54"/>
    </row>
    <row r="74" spans="1:5" s="43" customFormat="1" ht="15" outlineLevel="2">
      <c r="A74" s="56" t="s">
        <v>47</v>
      </c>
      <c r="B74" s="52"/>
      <c r="C74" s="52"/>
      <c r="D74" s="53">
        <f t="shared" si="1"/>
        <v>0</v>
      </c>
      <c r="E74" s="54"/>
    </row>
    <row r="75" spans="1:5" s="43" customFormat="1" ht="15" outlineLevel="2">
      <c r="A75" s="55" t="s">
        <v>86</v>
      </c>
      <c r="B75" s="52"/>
      <c r="C75" s="52"/>
      <c r="D75" s="53">
        <f t="shared" si="1"/>
        <v>0</v>
      </c>
      <c r="E75" s="54"/>
    </row>
    <row r="76" spans="1:5" s="43" customFormat="1" ht="15" outlineLevel="2">
      <c r="A76" s="56" t="s">
        <v>90</v>
      </c>
      <c r="B76" s="52">
        <v>50</v>
      </c>
      <c r="C76" s="52">
        <v>250</v>
      </c>
      <c r="D76" s="53">
        <f t="shared" si="1"/>
        <v>5</v>
      </c>
      <c r="E76" s="54"/>
    </row>
    <row r="77" spans="1:5" s="43" customFormat="1" ht="15" outlineLevel="2">
      <c r="A77" s="56" t="s">
        <v>54</v>
      </c>
      <c r="B77" s="52"/>
      <c r="C77" s="52"/>
      <c r="D77" s="53">
        <f t="shared" si="1"/>
        <v>0</v>
      </c>
      <c r="E77" s="54"/>
    </row>
    <row r="78" spans="1:5" s="43" customFormat="1" ht="15" outlineLevel="2">
      <c r="A78" s="56" t="s">
        <v>91</v>
      </c>
      <c r="B78" s="52"/>
      <c r="C78" s="52">
        <v>51</v>
      </c>
      <c r="D78" s="53">
        <f t="shared" si="1"/>
        <v>0</v>
      </c>
      <c r="E78" s="54"/>
    </row>
    <row r="79" spans="1:5" s="43" customFormat="1" ht="15" outlineLevel="1">
      <c r="A79" s="56" t="s">
        <v>92</v>
      </c>
      <c r="B79" s="58">
        <f>SUM(B80:B87)</f>
        <v>348</v>
      </c>
      <c r="C79" s="58">
        <f>SUM(C80:C87)</f>
        <v>301</v>
      </c>
      <c r="D79" s="53">
        <f t="shared" si="1"/>
        <v>0.8649425287356322</v>
      </c>
      <c r="E79" s="54"/>
    </row>
    <row r="80" spans="1:5" s="43" customFormat="1" ht="15" outlineLevel="2">
      <c r="A80" s="55" t="s">
        <v>45</v>
      </c>
      <c r="B80" s="52">
        <v>203</v>
      </c>
      <c r="C80" s="52">
        <v>156</v>
      </c>
      <c r="D80" s="53">
        <f t="shared" si="1"/>
        <v>0.7684729064039408</v>
      </c>
      <c r="E80" s="54"/>
    </row>
    <row r="81" spans="1:5" s="43" customFormat="1" ht="15" outlineLevel="2">
      <c r="A81" s="55" t="s">
        <v>46</v>
      </c>
      <c r="B81" s="52">
        <v>29</v>
      </c>
      <c r="C81" s="52">
        <v>12</v>
      </c>
      <c r="D81" s="53">
        <f t="shared" si="1"/>
        <v>0.41379310344827586</v>
      </c>
      <c r="E81" s="54"/>
    </row>
    <row r="82" spans="1:5" s="43" customFormat="1" ht="15" outlineLevel="2">
      <c r="A82" s="55" t="s">
        <v>47</v>
      </c>
      <c r="B82" s="52"/>
      <c r="C82" s="52"/>
      <c r="D82" s="53">
        <f t="shared" si="1"/>
        <v>0</v>
      </c>
      <c r="E82" s="54"/>
    </row>
    <row r="83" spans="1:5" s="43" customFormat="1" ht="15" outlineLevel="2">
      <c r="A83" s="59" t="s">
        <v>93</v>
      </c>
      <c r="B83" s="52">
        <v>81</v>
      </c>
      <c r="C83" s="52">
        <v>80</v>
      </c>
      <c r="D83" s="53">
        <f t="shared" si="1"/>
        <v>0.9876543209876543</v>
      </c>
      <c r="E83" s="54"/>
    </row>
    <row r="84" spans="1:5" s="43" customFormat="1" ht="15" outlineLevel="2">
      <c r="A84" s="56" t="s">
        <v>94</v>
      </c>
      <c r="B84" s="52"/>
      <c r="C84" s="52"/>
      <c r="D84" s="53">
        <f t="shared" si="1"/>
        <v>0</v>
      </c>
      <c r="E84" s="54"/>
    </row>
    <row r="85" spans="1:5" s="43" customFormat="1" ht="15" outlineLevel="2">
      <c r="A85" s="56" t="s">
        <v>86</v>
      </c>
      <c r="B85" s="52">
        <v>2</v>
      </c>
      <c r="C85" s="52">
        <v>30</v>
      </c>
      <c r="D85" s="53">
        <f t="shared" si="1"/>
        <v>15</v>
      </c>
      <c r="E85" s="54"/>
    </row>
    <row r="86" spans="1:5" s="43" customFormat="1" ht="15" outlineLevel="2">
      <c r="A86" s="56" t="s">
        <v>54</v>
      </c>
      <c r="B86" s="52"/>
      <c r="C86" s="52"/>
      <c r="D86" s="53">
        <f t="shared" si="1"/>
        <v>0</v>
      </c>
      <c r="E86" s="54"/>
    </row>
    <row r="87" spans="1:5" s="43" customFormat="1" ht="15" outlineLevel="2">
      <c r="A87" s="54" t="s">
        <v>95</v>
      </c>
      <c r="B87" s="52">
        <v>33</v>
      </c>
      <c r="C87" s="52">
        <v>23</v>
      </c>
      <c r="D87" s="53">
        <f t="shared" si="1"/>
        <v>0.696969696969697</v>
      </c>
      <c r="E87" s="54"/>
    </row>
    <row r="88" spans="1:5" s="43" customFormat="1" ht="15" outlineLevel="1">
      <c r="A88" s="55" t="s">
        <v>96</v>
      </c>
      <c r="B88" s="58">
        <f>SUM(B89:B100)</f>
        <v>0</v>
      </c>
      <c r="C88" s="58">
        <f>SUM(C89:C100)</f>
        <v>0</v>
      </c>
      <c r="D88" s="53">
        <f t="shared" si="1"/>
        <v>0</v>
      </c>
      <c r="E88" s="54"/>
    </row>
    <row r="89" spans="1:5" s="43" customFormat="1" ht="15" outlineLevel="2">
      <c r="A89" s="55" t="s">
        <v>45</v>
      </c>
      <c r="B89" s="52"/>
      <c r="C89" s="52"/>
      <c r="D89" s="53">
        <f t="shared" si="1"/>
        <v>0</v>
      </c>
      <c r="E89" s="54"/>
    </row>
    <row r="90" spans="1:5" s="43" customFormat="1" ht="15" outlineLevel="2">
      <c r="A90" s="56" t="s">
        <v>46</v>
      </c>
      <c r="B90" s="52"/>
      <c r="C90" s="52"/>
      <c r="D90" s="53">
        <f t="shared" si="1"/>
        <v>0</v>
      </c>
      <c r="E90" s="54"/>
    </row>
    <row r="91" spans="1:5" s="43" customFormat="1" ht="15" outlineLevel="2">
      <c r="A91" s="56" t="s">
        <v>47</v>
      </c>
      <c r="B91" s="52"/>
      <c r="C91" s="52"/>
      <c r="D91" s="53">
        <f t="shared" si="1"/>
        <v>0</v>
      </c>
      <c r="E91" s="54"/>
    </row>
    <row r="92" spans="1:5" s="43" customFormat="1" ht="15" outlineLevel="2">
      <c r="A92" s="55" t="s">
        <v>97</v>
      </c>
      <c r="B92" s="52"/>
      <c r="C92" s="52"/>
      <c r="D92" s="53">
        <f t="shared" si="1"/>
        <v>0</v>
      </c>
      <c r="E92" s="54"/>
    </row>
    <row r="93" spans="1:5" s="43" customFormat="1" ht="15" outlineLevel="2">
      <c r="A93" s="55" t="s">
        <v>98</v>
      </c>
      <c r="B93" s="52"/>
      <c r="C93" s="52"/>
      <c r="D93" s="53">
        <f t="shared" si="1"/>
        <v>0</v>
      </c>
      <c r="E93" s="54"/>
    </row>
    <row r="94" spans="1:5" s="43" customFormat="1" ht="15" outlineLevel="2">
      <c r="A94" s="55" t="s">
        <v>86</v>
      </c>
      <c r="B94" s="52"/>
      <c r="C94" s="52"/>
      <c r="D94" s="53">
        <f t="shared" si="1"/>
        <v>0</v>
      </c>
      <c r="E94" s="54"/>
    </row>
    <row r="95" spans="1:5" s="43" customFormat="1" ht="15" outlineLevel="2">
      <c r="A95" s="55" t="s">
        <v>99</v>
      </c>
      <c r="B95" s="52"/>
      <c r="C95" s="52"/>
      <c r="D95" s="53">
        <f t="shared" si="1"/>
        <v>0</v>
      </c>
      <c r="E95" s="54"/>
    </row>
    <row r="96" spans="1:5" s="43" customFormat="1" ht="15" outlineLevel="2">
      <c r="A96" s="55" t="s">
        <v>100</v>
      </c>
      <c r="B96" s="52"/>
      <c r="C96" s="52"/>
      <c r="D96" s="53">
        <f t="shared" si="1"/>
        <v>0</v>
      </c>
      <c r="E96" s="54"/>
    </row>
    <row r="97" spans="1:5" s="43" customFormat="1" ht="15" outlineLevel="2">
      <c r="A97" s="55" t="s">
        <v>101</v>
      </c>
      <c r="B97" s="52"/>
      <c r="C97" s="52"/>
      <c r="D97" s="53">
        <f t="shared" si="1"/>
        <v>0</v>
      </c>
      <c r="E97" s="54"/>
    </row>
    <row r="98" spans="1:5" s="43" customFormat="1" ht="15" outlineLevel="2">
      <c r="A98" s="55" t="s">
        <v>102</v>
      </c>
      <c r="B98" s="52"/>
      <c r="C98" s="52"/>
      <c r="D98" s="53">
        <f t="shared" si="1"/>
        <v>0</v>
      </c>
      <c r="E98" s="54"/>
    </row>
    <row r="99" spans="1:5" s="43" customFormat="1" ht="15" outlineLevel="2">
      <c r="A99" s="56" t="s">
        <v>54</v>
      </c>
      <c r="B99" s="52"/>
      <c r="C99" s="52"/>
      <c r="D99" s="53">
        <f t="shared" si="1"/>
        <v>0</v>
      </c>
      <c r="E99" s="54"/>
    </row>
    <row r="100" spans="1:5" s="43" customFormat="1" ht="15" outlineLevel="2">
      <c r="A100" s="56" t="s">
        <v>103</v>
      </c>
      <c r="B100" s="52"/>
      <c r="C100" s="52"/>
      <c r="D100" s="53">
        <f t="shared" si="1"/>
        <v>0</v>
      </c>
      <c r="E100" s="54"/>
    </row>
    <row r="101" spans="1:5" s="43" customFormat="1" ht="15" outlineLevel="1">
      <c r="A101" s="60" t="s">
        <v>104</v>
      </c>
      <c r="B101" s="58">
        <f>SUM(B102:B109)</f>
        <v>1519</v>
      </c>
      <c r="C101" s="58">
        <f>SUM(C102:C109)</f>
        <v>1136</v>
      </c>
      <c r="D101" s="53">
        <f t="shared" si="1"/>
        <v>0.7478604344963792</v>
      </c>
      <c r="E101" s="54"/>
    </row>
    <row r="102" spans="1:5" s="43" customFormat="1" ht="15" outlineLevel="2">
      <c r="A102" s="55" t="s">
        <v>45</v>
      </c>
      <c r="B102" s="52">
        <v>707</v>
      </c>
      <c r="C102" s="52">
        <v>527</v>
      </c>
      <c r="D102" s="53">
        <f t="shared" si="1"/>
        <v>0.7454031117397454</v>
      </c>
      <c r="E102" s="54"/>
    </row>
    <row r="103" spans="1:5" s="43" customFormat="1" ht="15" outlineLevel="2">
      <c r="A103" s="55" t="s">
        <v>46</v>
      </c>
      <c r="B103" s="52">
        <v>49</v>
      </c>
      <c r="C103" s="52">
        <v>166</v>
      </c>
      <c r="D103" s="53">
        <f t="shared" si="1"/>
        <v>3.3877551020408165</v>
      </c>
      <c r="E103" s="54"/>
    </row>
    <row r="104" spans="1:5" s="43" customFormat="1" ht="15" outlineLevel="2">
      <c r="A104" s="55" t="s">
        <v>47</v>
      </c>
      <c r="B104" s="52"/>
      <c r="C104" s="52"/>
      <c r="D104" s="53">
        <f t="shared" si="1"/>
        <v>0</v>
      </c>
      <c r="E104" s="54"/>
    </row>
    <row r="105" spans="1:5" s="43" customFormat="1" ht="15" outlineLevel="2">
      <c r="A105" s="56" t="s">
        <v>105</v>
      </c>
      <c r="B105" s="52">
        <v>100</v>
      </c>
      <c r="C105" s="52">
        <v>123</v>
      </c>
      <c r="D105" s="53">
        <f t="shared" si="1"/>
        <v>1.23</v>
      </c>
      <c r="E105" s="54"/>
    </row>
    <row r="106" spans="1:5" s="43" customFormat="1" ht="15" outlineLevel="2">
      <c r="A106" s="56" t="s">
        <v>106</v>
      </c>
      <c r="B106" s="52">
        <v>250</v>
      </c>
      <c r="C106" s="52"/>
      <c r="D106" s="53">
        <f t="shared" si="1"/>
        <v>0</v>
      </c>
      <c r="E106" s="54"/>
    </row>
    <row r="107" spans="1:5" s="43" customFormat="1" ht="15" outlineLevel="2">
      <c r="A107" s="56" t="s">
        <v>107</v>
      </c>
      <c r="B107" s="52"/>
      <c r="C107" s="52"/>
      <c r="D107" s="53">
        <f t="shared" si="1"/>
        <v>0</v>
      </c>
      <c r="E107" s="54"/>
    </row>
    <row r="108" spans="1:5" s="43" customFormat="1" ht="15" outlineLevel="2">
      <c r="A108" s="55" t="s">
        <v>54</v>
      </c>
      <c r="B108" s="52"/>
      <c r="C108" s="52"/>
      <c r="D108" s="53">
        <f t="shared" si="1"/>
        <v>0</v>
      </c>
      <c r="E108" s="54"/>
    </row>
    <row r="109" spans="1:5" s="43" customFormat="1" ht="15" outlineLevel="2">
      <c r="A109" s="55" t="s">
        <v>108</v>
      </c>
      <c r="B109" s="52">
        <v>413</v>
      </c>
      <c r="C109" s="52">
        <v>320</v>
      </c>
      <c r="D109" s="53">
        <f t="shared" si="1"/>
        <v>0.774818401937046</v>
      </c>
      <c r="E109" s="54"/>
    </row>
    <row r="110" spans="1:5" s="43" customFormat="1" ht="15" outlineLevel="1">
      <c r="A110" s="54" t="s">
        <v>109</v>
      </c>
      <c r="B110" s="58">
        <f>SUM(B111:B120)</f>
        <v>134</v>
      </c>
      <c r="C110" s="58">
        <f>SUM(C111:C120)</f>
        <v>300</v>
      </c>
      <c r="D110" s="53">
        <f t="shared" si="1"/>
        <v>2.2388059701492535</v>
      </c>
      <c r="E110" s="54"/>
    </row>
    <row r="111" spans="1:5" s="43" customFormat="1" ht="15" outlineLevel="2">
      <c r="A111" s="55" t="s">
        <v>45</v>
      </c>
      <c r="B111" s="52">
        <v>89</v>
      </c>
      <c r="C111" s="52">
        <v>8</v>
      </c>
      <c r="D111" s="53">
        <f t="shared" si="1"/>
        <v>0.0898876404494382</v>
      </c>
      <c r="E111" s="54"/>
    </row>
    <row r="112" spans="1:5" s="43" customFormat="1" ht="15" outlineLevel="2">
      <c r="A112" s="55" t="s">
        <v>46</v>
      </c>
      <c r="B112" s="52">
        <v>2</v>
      </c>
      <c r="C112" s="52">
        <v>24</v>
      </c>
      <c r="D112" s="53">
        <f t="shared" si="1"/>
        <v>12</v>
      </c>
      <c r="E112" s="54"/>
    </row>
    <row r="113" spans="1:5" s="43" customFormat="1" ht="15" outlineLevel="2">
      <c r="A113" s="55" t="s">
        <v>47</v>
      </c>
      <c r="B113" s="52"/>
      <c r="C113" s="52"/>
      <c r="D113" s="53">
        <f t="shared" si="1"/>
        <v>0</v>
      </c>
      <c r="E113" s="54"/>
    </row>
    <row r="114" spans="1:5" s="43" customFormat="1" ht="15" outlineLevel="2">
      <c r="A114" s="56" t="s">
        <v>110</v>
      </c>
      <c r="B114" s="52"/>
      <c r="C114" s="52"/>
      <c r="D114" s="53">
        <f t="shared" si="1"/>
        <v>0</v>
      </c>
      <c r="E114" s="54"/>
    </row>
    <row r="115" spans="1:5" s="43" customFormat="1" ht="15" outlineLevel="2">
      <c r="A115" s="56" t="s">
        <v>111</v>
      </c>
      <c r="B115" s="52"/>
      <c r="C115" s="52"/>
      <c r="D115" s="53">
        <f t="shared" si="1"/>
        <v>0</v>
      </c>
      <c r="E115" s="54"/>
    </row>
    <row r="116" spans="1:5" s="43" customFormat="1" ht="15" outlineLevel="2">
      <c r="A116" s="56" t="s">
        <v>112</v>
      </c>
      <c r="B116" s="52"/>
      <c r="C116" s="52"/>
      <c r="D116" s="53">
        <f t="shared" si="1"/>
        <v>0</v>
      </c>
      <c r="E116" s="54"/>
    </row>
    <row r="117" spans="1:5" s="43" customFormat="1" ht="15" outlineLevel="2">
      <c r="A117" s="55" t="s">
        <v>113</v>
      </c>
      <c r="B117" s="52"/>
      <c r="C117" s="52"/>
      <c r="D117" s="53">
        <f t="shared" si="1"/>
        <v>0</v>
      </c>
      <c r="E117" s="54"/>
    </row>
    <row r="118" spans="1:5" s="43" customFormat="1" ht="15" outlineLevel="2">
      <c r="A118" s="55" t="s">
        <v>114</v>
      </c>
      <c r="B118" s="52">
        <v>4</v>
      </c>
      <c r="C118" s="52">
        <v>160</v>
      </c>
      <c r="D118" s="53">
        <f t="shared" si="1"/>
        <v>40</v>
      </c>
      <c r="E118" s="54"/>
    </row>
    <row r="119" spans="1:5" s="43" customFormat="1" ht="15" outlineLevel="2">
      <c r="A119" s="55" t="s">
        <v>54</v>
      </c>
      <c r="B119" s="52"/>
      <c r="C119" s="52"/>
      <c r="D119" s="53">
        <f t="shared" si="1"/>
        <v>0</v>
      </c>
      <c r="E119" s="54"/>
    </row>
    <row r="120" spans="1:5" s="43" customFormat="1" ht="15" outlineLevel="2">
      <c r="A120" s="56" t="s">
        <v>115</v>
      </c>
      <c r="B120" s="52">
        <v>39</v>
      </c>
      <c r="C120" s="52">
        <v>108</v>
      </c>
      <c r="D120" s="53">
        <f t="shared" si="1"/>
        <v>2.769230769230769</v>
      </c>
      <c r="E120" s="54"/>
    </row>
    <row r="121" spans="1:5" s="43" customFormat="1" ht="15" outlineLevel="1">
      <c r="A121" s="56" t="s">
        <v>116</v>
      </c>
      <c r="B121" s="58">
        <f>SUM(B122:B132)</f>
        <v>0</v>
      </c>
      <c r="C121" s="58">
        <f>SUM(C122:C132)</f>
        <v>0</v>
      </c>
      <c r="D121" s="53">
        <f t="shared" si="1"/>
        <v>0</v>
      </c>
      <c r="E121" s="54"/>
    </row>
    <row r="122" spans="1:5" s="43" customFormat="1" ht="15" outlineLevel="2">
      <c r="A122" s="56" t="s">
        <v>45</v>
      </c>
      <c r="B122" s="52"/>
      <c r="C122" s="52"/>
      <c r="D122" s="53">
        <f t="shared" si="1"/>
        <v>0</v>
      </c>
      <c r="E122" s="54"/>
    </row>
    <row r="123" spans="1:5" s="43" customFormat="1" ht="15" outlineLevel="2">
      <c r="A123" s="54" t="s">
        <v>46</v>
      </c>
      <c r="B123" s="52"/>
      <c r="C123" s="52"/>
      <c r="D123" s="53">
        <f t="shared" si="1"/>
        <v>0</v>
      </c>
      <c r="E123" s="54"/>
    </row>
    <row r="124" spans="1:5" s="43" customFormat="1" ht="15" outlineLevel="2">
      <c r="A124" s="55" t="s">
        <v>47</v>
      </c>
      <c r="B124" s="52"/>
      <c r="C124" s="52"/>
      <c r="D124" s="53">
        <f t="shared" si="1"/>
        <v>0</v>
      </c>
      <c r="E124" s="54"/>
    </row>
    <row r="125" spans="1:5" s="43" customFormat="1" ht="15" outlineLevel="2">
      <c r="A125" s="55" t="s">
        <v>117</v>
      </c>
      <c r="B125" s="52"/>
      <c r="C125" s="52"/>
      <c r="D125" s="53">
        <f t="shared" si="1"/>
        <v>0</v>
      </c>
      <c r="E125" s="54"/>
    </row>
    <row r="126" spans="1:5" s="43" customFormat="1" ht="15" outlineLevel="2">
      <c r="A126" s="55" t="s">
        <v>118</v>
      </c>
      <c r="B126" s="52"/>
      <c r="C126" s="52"/>
      <c r="D126" s="53">
        <f t="shared" si="1"/>
        <v>0</v>
      </c>
      <c r="E126" s="54"/>
    </row>
    <row r="127" spans="1:5" s="43" customFormat="1" ht="15" outlineLevel="2">
      <c r="A127" s="56" t="s">
        <v>119</v>
      </c>
      <c r="B127" s="52"/>
      <c r="C127" s="52"/>
      <c r="D127" s="53">
        <f t="shared" si="1"/>
        <v>0</v>
      </c>
      <c r="E127" s="54"/>
    </row>
    <row r="128" spans="1:5" s="43" customFormat="1" ht="15" outlineLevel="2">
      <c r="A128" s="55" t="s">
        <v>120</v>
      </c>
      <c r="B128" s="52"/>
      <c r="C128" s="52"/>
      <c r="D128" s="53">
        <f t="shared" si="1"/>
        <v>0</v>
      </c>
      <c r="E128" s="54"/>
    </row>
    <row r="129" spans="1:5" s="43" customFormat="1" ht="15" outlineLevel="2">
      <c r="A129" s="55" t="s">
        <v>121</v>
      </c>
      <c r="B129" s="52"/>
      <c r="C129" s="52"/>
      <c r="D129" s="53">
        <f t="shared" si="1"/>
        <v>0</v>
      </c>
      <c r="E129" s="54"/>
    </row>
    <row r="130" spans="1:5" s="43" customFormat="1" ht="15" outlineLevel="2">
      <c r="A130" s="55" t="s">
        <v>122</v>
      </c>
      <c r="B130" s="52"/>
      <c r="C130" s="52"/>
      <c r="D130" s="53">
        <f t="shared" si="1"/>
        <v>0</v>
      </c>
      <c r="E130" s="54"/>
    </row>
    <row r="131" spans="1:5" s="43" customFormat="1" ht="15" outlineLevel="2">
      <c r="A131" s="55" t="s">
        <v>54</v>
      </c>
      <c r="B131" s="52"/>
      <c r="C131" s="52"/>
      <c r="D131" s="53">
        <f t="shared" si="1"/>
        <v>0</v>
      </c>
      <c r="E131" s="54"/>
    </row>
    <row r="132" spans="1:5" s="43" customFormat="1" ht="15" outlineLevel="2">
      <c r="A132" s="55" t="s">
        <v>123</v>
      </c>
      <c r="B132" s="52"/>
      <c r="C132" s="52"/>
      <c r="D132" s="53">
        <f t="shared" si="1"/>
        <v>0</v>
      </c>
      <c r="E132" s="54"/>
    </row>
    <row r="133" spans="1:5" s="43" customFormat="1" ht="15" outlineLevel="1">
      <c r="A133" s="55" t="s">
        <v>124</v>
      </c>
      <c r="B133" s="58">
        <f>SUM(B134:B139)</f>
        <v>30</v>
      </c>
      <c r="C133" s="58">
        <f>SUM(C134:C139)</f>
        <v>21</v>
      </c>
      <c r="D133" s="53">
        <f aca="true" t="shared" si="2" ref="D133:D196">IF(B133&lt;&gt;0,C133/B133,0)</f>
        <v>0.7</v>
      </c>
      <c r="E133" s="54"/>
    </row>
    <row r="134" spans="1:5" s="43" customFormat="1" ht="15" outlineLevel="2">
      <c r="A134" s="55" t="s">
        <v>45</v>
      </c>
      <c r="B134" s="52"/>
      <c r="C134" s="52"/>
      <c r="D134" s="53">
        <f t="shared" si="2"/>
        <v>0</v>
      </c>
      <c r="E134" s="54"/>
    </row>
    <row r="135" spans="1:5" s="43" customFormat="1" ht="15" outlineLevel="2">
      <c r="A135" s="55" t="s">
        <v>46</v>
      </c>
      <c r="B135" s="52"/>
      <c r="C135" s="52"/>
      <c r="D135" s="53">
        <f t="shared" si="2"/>
        <v>0</v>
      </c>
      <c r="E135" s="54"/>
    </row>
    <row r="136" spans="1:5" s="43" customFormat="1" ht="15" outlineLevel="2">
      <c r="A136" s="56" t="s">
        <v>47</v>
      </c>
      <c r="B136" s="52"/>
      <c r="C136" s="52"/>
      <c r="D136" s="53">
        <f t="shared" si="2"/>
        <v>0</v>
      </c>
      <c r="E136" s="54"/>
    </row>
    <row r="137" spans="1:5" s="43" customFormat="1" ht="15" outlineLevel="2">
      <c r="A137" s="56" t="s">
        <v>125</v>
      </c>
      <c r="B137" s="52">
        <v>30</v>
      </c>
      <c r="C137" s="52">
        <v>15</v>
      </c>
      <c r="D137" s="53">
        <f t="shared" si="2"/>
        <v>0.5</v>
      </c>
      <c r="E137" s="54"/>
    </row>
    <row r="138" spans="1:5" s="43" customFormat="1" ht="15" outlineLevel="2">
      <c r="A138" s="56" t="s">
        <v>54</v>
      </c>
      <c r="B138" s="52"/>
      <c r="C138" s="52"/>
      <c r="D138" s="53">
        <f t="shared" si="2"/>
        <v>0</v>
      </c>
      <c r="E138" s="54"/>
    </row>
    <row r="139" spans="1:5" s="43" customFormat="1" ht="15" outlineLevel="2">
      <c r="A139" s="54" t="s">
        <v>126</v>
      </c>
      <c r="B139" s="52"/>
      <c r="C139" s="52">
        <v>6</v>
      </c>
      <c r="D139" s="53">
        <f t="shared" si="2"/>
        <v>0</v>
      </c>
      <c r="E139" s="54"/>
    </row>
    <row r="140" spans="1:5" s="43" customFormat="1" ht="15" outlineLevel="1">
      <c r="A140" s="55" t="s">
        <v>127</v>
      </c>
      <c r="B140" s="58">
        <f>SUM(B141:B147)</f>
        <v>0</v>
      </c>
      <c r="C140" s="58">
        <f>SUM(C141:C147)</f>
        <v>15</v>
      </c>
      <c r="D140" s="53">
        <f t="shared" si="2"/>
        <v>0</v>
      </c>
      <c r="E140" s="54"/>
    </row>
    <row r="141" spans="1:5" s="43" customFormat="1" ht="15" outlineLevel="2">
      <c r="A141" s="55" t="s">
        <v>45</v>
      </c>
      <c r="B141" s="52"/>
      <c r="C141" s="52"/>
      <c r="D141" s="53">
        <f t="shared" si="2"/>
        <v>0</v>
      </c>
      <c r="E141" s="54"/>
    </row>
    <row r="142" spans="1:5" s="43" customFormat="1" ht="15" outlineLevel="2">
      <c r="A142" s="56" t="s">
        <v>46</v>
      </c>
      <c r="B142" s="52"/>
      <c r="C142" s="52"/>
      <c r="D142" s="53">
        <f t="shared" si="2"/>
        <v>0</v>
      </c>
      <c r="E142" s="54"/>
    </row>
    <row r="143" spans="1:5" s="43" customFormat="1" ht="15" outlineLevel="2">
      <c r="A143" s="56" t="s">
        <v>47</v>
      </c>
      <c r="B143" s="52"/>
      <c r="C143" s="52"/>
      <c r="D143" s="53">
        <f t="shared" si="2"/>
        <v>0</v>
      </c>
      <c r="E143" s="54"/>
    </row>
    <row r="144" spans="1:5" s="43" customFormat="1" ht="15" outlineLevel="2">
      <c r="A144" s="56" t="s">
        <v>128</v>
      </c>
      <c r="B144" s="52"/>
      <c r="C144" s="52"/>
      <c r="D144" s="53">
        <f t="shared" si="2"/>
        <v>0</v>
      </c>
      <c r="E144" s="54"/>
    </row>
    <row r="145" spans="1:5" s="43" customFormat="1" ht="15" outlineLevel="2">
      <c r="A145" s="54" t="s">
        <v>129</v>
      </c>
      <c r="B145" s="52"/>
      <c r="C145" s="52">
        <v>12</v>
      </c>
      <c r="D145" s="53">
        <f t="shared" si="2"/>
        <v>0</v>
      </c>
      <c r="E145" s="54"/>
    </row>
    <row r="146" spans="1:5" s="43" customFormat="1" ht="15" outlineLevel="2">
      <c r="A146" s="55" t="s">
        <v>54</v>
      </c>
      <c r="B146" s="52"/>
      <c r="C146" s="52"/>
      <c r="D146" s="53">
        <f t="shared" si="2"/>
        <v>0</v>
      </c>
      <c r="E146" s="54"/>
    </row>
    <row r="147" spans="1:5" s="43" customFormat="1" ht="15" outlineLevel="2">
      <c r="A147" s="55" t="s">
        <v>130</v>
      </c>
      <c r="B147" s="52"/>
      <c r="C147" s="52">
        <v>3</v>
      </c>
      <c r="D147" s="53">
        <f t="shared" si="2"/>
        <v>0</v>
      </c>
      <c r="E147" s="54"/>
    </row>
    <row r="148" spans="1:5" s="43" customFormat="1" ht="15" outlineLevel="1">
      <c r="A148" s="56" t="s">
        <v>131</v>
      </c>
      <c r="B148" s="58">
        <f>SUM(B149:B153)</f>
        <v>107</v>
      </c>
      <c r="C148" s="58">
        <f>SUM(C149:C153)</f>
        <v>84</v>
      </c>
      <c r="D148" s="53">
        <f t="shared" si="2"/>
        <v>0.7850467289719626</v>
      </c>
      <c r="E148" s="54"/>
    </row>
    <row r="149" spans="1:5" s="43" customFormat="1" ht="15" outlineLevel="2">
      <c r="A149" s="56" t="s">
        <v>45</v>
      </c>
      <c r="B149" s="52">
        <v>33</v>
      </c>
      <c r="C149" s="52">
        <v>32</v>
      </c>
      <c r="D149" s="53">
        <f t="shared" si="2"/>
        <v>0.9696969696969697</v>
      </c>
      <c r="E149" s="54"/>
    </row>
    <row r="150" spans="1:5" s="43" customFormat="1" ht="15" outlineLevel="2">
      <c r="A150" s="56" t="s">
        <v>46</v>
      </c>
      <c r="B150" s="52">
        <v>7</v>
      </c>
      <c r="C150" s="52">
        <v>40</v>
      </c>
      <c r="D150" s="53">
        <f t="shared" si="2"/>
        <v>5.714285714285714</v>
      </c>
      <c r="E150" s="54"/>
    </row>
    <row r="151" spans="1:5" s="43" customFormat="1" ht="15" outlineLevel="2">
      <c r="A151" s="55" t="s">
        <v>47</v>
      </c>
      <c r="B151" s="52"/>
      <c r="C151" s="52"/>
      <c r="D151" s="53">
        <f t="shared" si="2"/>
        <v>0</v>
      </c>
      <c r="E151" s="54"/>
    </row>
    <row r="152" spans="1:5" s="43" customFormat="1" ht="15" outlineLevel="2">
      <c r="A152" s="57" t="s">
        <v>132</v>
      </c>
      <c r="B152" s="52">
        <v>58</v>
      </c>
      <c r="C152" s="52">
        <v>8</v>
      </c>
      <c r="D152" s="53">
        <f t="shared" si="2"/>
        <v>0.13793103448275862</v>
      </c>
      <c r="E152" s="54"/>
    </row>
    <row r="153" spans="1:5" s="43" customFormat="1" ht="15" outlineLevel="2">
      <c r="A153" s="55" t="s">
        <v>133</v>
      </c>
      <c r="B153" s="52">
        <v>9</v>
      </c>
      <c r="C153" s="52">
        <v>4</v>
      </c>
      <c r="D153" s="53">
        <f t="shared" si="2"/>
        <v>0.4444444444444444</v>
      </c>
      <c r="E153" s="54"/>
    </row>
    <row r="154" spans="1:5" s="43" customFormat="1" ht="15" outlineLevel="1">
      <c r="A154" s="56" t="s">
        <v>134</v>
      </c>
      <c r="B154" s="58">
        <f>SUM(B155:B160)</f>
        <v>33</v>
      </c>
      <c r="C154" s="58">
        <f>SUM(C155:C160)</f>
        <v>91</v>
      </c>
      <c r="D154" s="53">
        <f t="shared" si="2"/>
        <v>2.757575757575758</v>
      </c>
      <c r="E154" s="54"/>
    </row>
    <row r="155" spans="1:5" s="43" customFormat="1" ht="15" outlineLevel="2">
      <c r="A155" s="56" t="s">
        <v>45</v>
      </c>
      <c r="B155" s="52">
        <v>26</v>
      </c>
      <c r="C155" s="52">
        <v>28</v>
      </c>
      <c r="D155" s="53">
        <f t="shared" si="2"/>
        <v>1.0769230769230769</v>
      </c>
      <c r="E155" s="54"/>
    </row>
    <row r="156" spans="1:5" s="43" customFormat="1" ht="15" outlineLevel="2">
      <c r="A156" s="56" t="s">
        <v>46</v>
      </c>
      <c r="B156" s="52">
        <v>3</v>
      </c>
      <c r="C156" s="52">
        <v>13</v>
      </c>
      <c r="D156" s="53">
        <f t="shared" si="2"/>
        <v>4.333333333333333</v>
      </c>
      <c r="E156" s="54"/>
    </row>
    <row r="157" spans="1:5" s="43" customFormat="1" ht="15" outlineLevel="2">
      <c r="A157" s="54" t="s">
        <v>47</v>
      </c>
      <c r="B157" s="52"/>
      <c r="C157" s="52"/>
      <c r="D157" s="53">
        <f t="shared" si="2"/>
        <v>0</v>
      </c>
      <c r="E157" s="54"/>
    </row>
    <row r="158" spans="1:5" s="43" customFormat="1" ht="15" outlineLevel="2">
      <c r="A158" s="55" t="s">
        <v>59</v>
      </c>
      <c r="B158" s="61"/>
      <c r="C158" s="61"/>
      <c r="D158" s="53">
        <f t="shared" si="2"/>
        <v>0</v>
      </c>
      <c r="E158" s="54"/>
    </row>
    <row r="159" spans="1:5" s="43" customFormat="1" ht="15" outlineLevel="2">
      <c r="A159" s="55" t="s">
        <v>54</v>
      </c>
      <c r="B159" s="52"/>
      <c r="C159" s="52"/>
      <c r="D159" s="53">
        <f t="shared" si="2"/>
        <v>0</v>
      </c>
      <c r="E159" s="54"/>
    </row>
    <row r="160" spans="1:5" s="43" customFormat="1" ht="15" outlineLevel="2">
      <c r="A160" s="55" t="s">
        <v>135</v>
      </c>
      <c r="B160" s="52">
        <v>4</v>
      </c>
      <c r="C160" s="52">
        <v>50</v>
      </c>
      <c r="D160" s="53">
        <f t="shared" si="2"/>
        <v>12.5</v>
      </c>
      <c r="E160" s="54"/>
    </row>
    <row r="161" spans="1:5" s="43" customFormat="1" ht="15" outlineLevel="1">
      <c r="A161" s="56" t="s">
        <v>136</v>
      </c>
      <c r="B161" s="58">
        <f>SUM(B162:B167)</f>
        <v>340</v>
      </c>
      <c r="C161" s="58">
        <f>SUM(C162:C167)</f>
        <v>284</v>
      </c>
      <c r="D161" s="53">
        <f t="shared" si="2"/>
        <v>0.8352941176470589</v>
      </c>
      <c r="E161" s="54"/>
    </row>
    <row r="162" spans="1:5" s="43" customFormat="1" ht="15" outlineLevel="2">
      <c r="A162" s="56" t="s">
        <v>45</v>
      </c>
      <c r="B162" s="52">
        <v>93</v>
      </c>
      <c r="C162" s="52">
        <v>110</v>
      </c>
      <c r="D162" s="53">
        <f t="shared" si="2"/>
        <v>1.1827956989247312</v>
      </c>
      <c r="E162" s="54"/>
    </row>
    <row r="163" spans="1:5" s="43" customFormat="1" ht="15" outlineLevel="2">
      <c r="A163" s="56" t="s">
        <v>46</v>
      </c>
      <c r="B163" s="52">
        <v>19</v>
      </c>
      <c r="C163" s="52">
        <v>24</v>
      </c>
      <c r="D163" s="53">
        <f t="shared" si="2"/>
        <v>1.263157894736842</v>
      </c>
      <c r="E163" s="54"/>
    </row>
    <row r="164" spans="1:5" s="43" customFormat="1" ht="15" outlineLevel="2">
      <c r="A164" s="55" t="s">
        <v>47</v>
      </c>
      <c r="B164" s="52"/>
      <c r="C164" s="52"/>
      <c r="D164" s="53">
        <f t="shared" si="2"/>
        <v>0</v>
      </c>
      <c r="E164" s="54"/>
    </row>
    <row r="165" spans="1:5" s="43" customFormat="1" ht="15" outlineLevel="2">
      <c r="A165" s="55" t="s">
        <v>137</v>
      </c>
      <c r="B165" s="52">
        <v>184</v>
      </c>
      <c r="C165" s="52">
        <v>120</v>
      </c>
      <c r="D165" s="53">
        <f t="shared" si="2"/>
        <v>0.6521739130434783</v>
      </c>
      <c r="E165" s="54"/>
    </row>
    <row r="166" spans="1:5" s="43" customFormat="1" ht="15" outlineLevel="2">
      <c r="A166" s="56" t="s">
        <v>54</v>
      </c>
      <c r="B166" s="52"/>
      <c r="C166" s="52"/>
      <c r="D166" s="53">
        <f t="shared" si="2"/>
        <v>0</v>
      </c>
      <c r="E166" s="54"/>
    </row>
    <row r="167" spans="1:5" s="43" customFormat="1" ht="15" outlineLevel="2">
      <c r="A167" s="56" t="s">
        <v>138</v>
      </c>
      <c r="B167" s="52">
        <v>44</v>
      </c>
      <c r="C167" s="52">
        <v>30</v>
      </c>
      <c r="D167" s="53">
        <f t="shared" si="2"/>
        <v>0.6818181818181818</v>
      </c>
      <c r="E167" s="54"/>
    </row>
    <row r="168" spans="1:5" s="43" customFormat="1" ht="15" outlineLevel="1">
      <c r="A168" s="56" t="s">
        <v>139</v>
      </c>
      <c r="B168" s="58">
        <f>SUM(B169:B174)</f>
        <v>2075</v>
      </c>
      <c r="C168" s="58">
        <f>SUM(C169:C174)</f>
        <v>2496</v>
      </c>
      <c r="D168" s="53">
        <f t="shared" si="2"/>
        <v>1.2028915662650603</v>
      </c>
      <c r="E168" s="54"/>
    </row>
    <row r="169" spans="1:5" s="43" customFormat="1" ht="15" outlineLevel="2">
      <c r="A169" s="56" t="s">
        <v>45</v>
      </c>
      <c r="B169" s="52">
        <v>785</v>
      </c>
      <c r="C169" s="52">
        <v>786</v>
      </c>
      <c r="D169" s="53">
        <f t="shared" si="2"/>
        <v>1.0012738853503185</v>
      </c>
      <c r="E169" s="54"/>
    </row>
    <row r="170" spans="1:5" s="43" customFormat="1" ht="15" outlineLevel="2">
      <c r="A170" s="55" t="s">
        <v>46</v>
      </c>
      <c r="B170" s="52">
        <v>198</v>
      </c>
      <c r="C170" s="52">
        <v>328</v>
      </c>
      <c r="D170" s="53">
        <f t="shared" si="2"/>
        <v>1.6565656565656566</v>
      </c>
      <c r="E170" s="54"/>
    </row>
    <row r="171" spans="1:5" s="43" customFormat="1" ht="15" outlineLevel="2">
      <c r="A171" s="55" t="s">
        <v>47</v>
      </c>
      <c r="B171" s="52"/>
      <c r="C171" s="52"/>
      <c r="D171" s="53">
        <f t="shared" si="2"/>
        <v>0</v>
      </c>
      <c r="E171" s="54"/>
    </row>
    <row r="172" spans="1:5" s="43" customFormat="1" ht="15" outlineLevel="2">
      <c r="A172" s="55" t="s">
        <v>140</v>
      </c>
      <c r="B172" s="52">
        <v>84</v>
      </c>
      <c r="C172" s="52"/>
      <c r="D172" s="53">
        <f t="shared" si="2"/>
        <v>0</v>
      </c>
      <c r="E172" s="54"/>
    </row>
    <row r="173" spans="1:5" s="43" customFormat="1" ht="15" outlineLevel="2">
      <c r="A173" s="56" t="s">
        <v>54</v>
      </c>
      <c r="B173" s="52">
        <v>4</v>
      </c>
      <c r="C173" s="52"/>
      <c r="D173" s="53">
        <f t="shared" si="2"/>
        <v>0</v>
      </c>
      <c r="E173" s="54"/>
    </row>
    <row r="174" spans="1:5" s="43" customFormat="1" ht="15" outlineLevel="2">
      <c r="A174" s="56" t="s">
        <v>141</v>
      </c>
      <c r="B174" s="52">
        <v>1004</v>
      </c>
      <c r="C174" s="52">
        <v>1382</v>
      </c>
      <c r="D174" s="53">
        <f t="shared" si="2"/>
        <v>1.3764940239043826</v>
      </c>
      <c r="E174" s="54"/>
    </row>
    <row r="175" spans="1:5" s="43" customFormat="1" ht="15" outlineLevel="1">
      <c r="A175" s="56" t="s">
        <v>142</v>
      </c>
      <c r="B175" s="58">
        <f>SUM(B176:B181)</f>
        <v>638</v>
      </c>
      <c r="C175" s="58">
        <f>SUM(C176:C181)</f>
        <v>580</v>
      </c>
      <c r="D175" s="53">
        <f t="shared" si="2"/>
        <v>0.9090909090909091</v>
      </c>
      <c r="E175" s="54"/>
    </row>
    <row r="176" spans="1:5" s="43" customFormat="1" ht="15" outlineLevel="2">
      <c r="A176" s="55" t="s">
        <v>45</v>
      </c>
      <c r="B176" s="52">
        <v>287</v>
      </c>
      <c r="C176" s="52">
        <v>242</v>
      </c>
      <c r="D176" s="53">
        <f t="shared" si="2"/>
        <v>0.8432055749128919</v>
      </c>
      <c r="E176" s="54"/>
    </row>
    <row r="177" spans="1:5" s="43" customFormat="1" ht="15" outlineLevel="2">
      <c r="A177" s="55" t="s">
        <v>46</v>
      </c>
      <c r="B177" s="52">
        <f>26+3</f>
        <v>29</v>
      </c>
      <c r="C177" s="52">
        <v>56</v>
      </c>
      <c r="D177" s="53">
        <f t="shared" si="2"/>
        <v>1.9310344827586208</v>
      </c>
      <c r="E177" s="54"/>
    </row>
    <row r="178" spans="1:5" s="43" customFormat="1" ht="15" outlineLevel="2">
      <c r="A178" s="55" t="s">
        <v>47</v>
      </c>
      <c r="B178" s="52"/>
      <c r="C178" s="52"/>
      <c r="D178" s="53">
        <f t="shared" si="2"/>
        <v>0</v>
      </c>
      <c r="E178" s="54"/>
    </row>
    <row r="179" spans="1:5" s="43" customFormat="1" ht="15" outlineLevel="2">
      <c r="A179" s="55" t="s">
        <v>143</v>
      </c>
      <c r="B179" s="52">
        <v>5</v>
      </c>
      <c r="C179" s="52"/>
      <c r="D179" s="53">
        <f t="shared" si="2"/>
        <v>0</v>
      </c>
      <c r="E179" s="54"/>
    </row>
    <row r="180" spans="1:5" s="43" customFormat="1" ht="15" outlineLevel="2">
      <c r="A180" s="55" t="s">
        <v>54</v>
      </c>
      <c r="B180" s="52"/>
      <c r="C180" s="52"/>
      <c r="D180" s="53">
        <f t="shared" si="2"/>
        <v>0</v>
      </c>
      <c r="E180" s="54"/>
    </row>
    <row r="181" spans="1:5" s="43" customFormat="1" ht="15" outlineLevel="2">
      <c r="A181" s="56" t="s">
        <v>144</v>
      </c>
      <c r="B181" s="52">
        <f>283+34</f>
        <v>317</v>
      </c>
      <c r="C181" s="52">
        <f>8+274</f>
        <v>282</v>
      </c>
      <c r="D181" s="53">
        <f t="shared" si="2"/>
        <v>0.889589905362776</v>
      </c>
      <c r="E181" s="54"/>
    </row>
    <row r="182" spans="1:5" s="43" customFormat="1" ht="15" outlineLevel="1">
      <c r="A182" s="56" t="s">
        <v>145</v>
      </c>
      <c r="B182" s="58">
        <f>SUM(B183:B188)</f>
        <v>748</v>
      </c>
      <c r="C182" s="58">
        <f>SUM(C183:C188)</f>
        <v>644</v>
      </c>
      <c r="D182" s="53">
        <f t="shared" si="2"/>
        <v>0.8609625668449198</v>
      </c>
      <c r="E182" s="54"/>
    </row>
    <row r="183" spans="1:5" s="43" customFormat="1" ht="15" outlineLevel="2">
      <c r="A183" s="54" t="s">
        <v>45</v>
      </c>
      <c r="B183" s="52">
        <v>180</v>
      </c>
      <c r="C183" s="52">
        <v>158</v>
      </c>
      <c r="D183" s="53">
        <f t="shared" si="2"/>
        <v>0.8777777777777778</v>
      </c>
      <c r="E183" s="54"/>
    </row>
    <row r="184" spans="1:5" s="43" customFormat="1" ht="15" outlineLevel="2">
      <c r="A184" s="55" t="s">
        <v>46</v>
      </c>
      <c r="B184" s="52">
        <v>133</v>
      </c>
      <c r="C184" s="52">
        <v>57</v>
      </c>
      <c r="D184" s="53">
        <f t="shared" si="2"/>
        <v>0.42857142857142855</v>
      </c>
      <c r="E184" s="54"/>
    </row>
    <row r="185" spans="1:5" s="43" customFormat="1" ht="15" outlineLevel="2">
      <c r="A185" s="55" t="s">
        <v>47</v>
      </c>
      <c r="B185" s="52"/>
      <c r="C185" s="52"/>
      <c r="D185" s="53">
        <f t="shared" si="2"/>
        <v>0</v>
      </c>
      <c r="E185" s="54"/>
    </row>
    <row r="186" spans="1:5" s="43" customFormat="1" ht="15" outlineLevel="2">
      <c r="A186" s="55" t="s">
        <v>146</v>
      </c>
      <c r="B186" s="52"/>
      <c r="C186" s="52"/>
      <c r="D186" s="53">
        <f t="shared" si="2"/>
        <v>0</v>
      </c>
      <c r="E186" s="54"/>
    </row>
    <row r="187" spans="1:5" s="43" customFormat="1" ht="15" outlineLevel="2">
      <c r="A187" s="55" t="s">
        <v>54</v>
      </c>
      <c r="B187" s="52">
        <v>4</v>
      </c>
      <c r="C187" s="52"/>
      <c r="D187" s="53">
        <f t="shared" si="2"/>
        <v>0</v>
      </c>
      <c r="E187" s="54"/>
    </row>
    <row r="188" spans="1:5" s="43" customFormat="1" ht="15" outlineLevel="2">
      <c r="A188" s="56" t="s">
        <v>147</v>
      </c>
      <c r="B188" s="52">
        <v>431</v>
      </c>
      <c r="C188" s="52">
        <v>429</v>
      </c>
      <c r="D188" s="53">
        <f t="shared" si="2"/>
        <v>0.9953596287703016</v>
      </c>
      <c r="E188" s="54"/>
    </row>
    <row r="189" spans="1:5" s="43" customFormat="1" ht="15" outlineLevel="1">
      <c r="A189" s="56" t="s">
        <v>148</v>
      </c>
      <c r="B189" s="58">
        <f>SUM(B190:B196)</f>
        <v>172</v>
      </c>
      <c r="C189" s="58">
        <f>SUM(C190:C196)</f>
        <v>254</v>
      </c>
      <c r="D189" s="53">
        <f t="shared" si="2"/>
        <v>1.4767441860465116</v>
      </c>
      <c r="E189" s="54"/>
    </row>
    <row r="190" spans="1:5" s="43" customFormat="1" ht="15" outlineLevel="2">
      <c r="A190" s="56" t="s">
        <v>45</v>
      </c>
      <c r="B190" s="52">
        <v>93</v>
      </c>
      <c r="C190" s="52">
        <v>98</v>
      </c>
      <c r="D190" s="53">
        <f t="shared" si="2"/>
        <v>1.053763440860215</v>
      </c>
      <c r="E190" s="54"/>
    </row>
    <row r="191" spans="1:5" s="43" customFormat="1" ht="15" outlineLevel="2">
      <c r="A191" s="55" t="s">
        <v>46</v>
      </c>
      <c r="B191" s="52"/>
      <c r="C191" s="52">
        <v>15</v>
      </c>
      <c r="D191" s="53">
        <f t="shared" si="2"/>
        <v>0</v>
      </c>
      <c r="E191" s="54"/>
    </row>
    <row r="192" spans="1:5" s="43" customFormat="1" ht="15" outlineLevel="2">
      <c r="A192" s="55" t="s">
        <v>47</v>
      </c>
      <c r="B192" s="52"/>
      <c r="C192" s="52"/>
      <c r="D192" s="53">
        <f t="shared" si="2"/>
        <v>0</v>
      </c>
      <c r="E192" s="54"/>
    </row>
    <row r="193" spans="1:5" s="43" customFormat="1" ht="15" outlineLevel="2">
      <c r="A193" s="55" t="s">
        <v>149</v>
      </c>
      <c r="B193" s="52">
        <v>7</v>
      </c>
      <c r="C193" s="52">
        <v>8</v>
      </c>
      <c r="D193" s="53">
        <f t="shared" si="2"/>
        <v>1.1428571428571428</v>
      </c>
      <c r="E193" s="54"/>
    </row>
    <row r="194" spans="1:5" s="43" customFormat="1" ht="15" outlineLevel="2">
      <c r="A194" s="55" t="s">
        <v>150</v>
      </c>
      <c r="B194" s="52"/>
      <c r="C194" s="52">
        <v>6</v>
      </c>
      <c r="D194" s="53">
        <f t="shared" si="2"/>
        <v>0</v>
      </c>
      <c r="E194" s="54"/>
    </row>
    <row r="195" spans="1:5" s="43" customFormat="1" ht="15" outlineLevel="2">
      <c r="A195" s="55" t="s">
        <v>54</v>
      </c>
      <c r="B195" s="61"/>
      <c r="C195" s="61"/>
      <c r="D195" s="53">
        <f t="shared" si="2"/>
        <v>0</v>
      </c>
      <c r="E195" s="62"/>
    </row>
    <row r="196" spans="1:5" s="43" customFormat="1" ht="15" outlineLevel="2">
      <c r="A196" s="56" t="s">
        <v>151</v>
      </c>
      <c r="B196" s="61">
        <v>72</v>
      </c>
      <c r="C196" s="61">
        <v>127</v>
      </c>
      <c r="D196" s="53">
        <f t="shared" si="2"/>
        <v>1.7638888888888888</v>
      </c>
      <c r="E196" s="62"/>
    </row>
    <row r="197" spans="1:5" s="43" customFormat="1" ht="15" outlineLevel="1">
      <c r="A197" s="56" t="s">
        <v>152</v>
      </c>
      <c r="B197" s="58">
        <f>SUM(B198:B202)</f>
        <v>34</v>
      </c>
      <c r="C197" s="58">
        <f>SUM(C198:C202)</f>
        <v>18</v>
      </c>
      <c r="D197" s="53">
        <f aca="true" t="shared" si="3" ref="D197:D260">IF(B197&lt;&gt;0,C197/B197,0)</f>
        <v>0.5294117647058824</v>
      </c>
      <c r="E197" s="62"/>
    </row>
    <row r="198" spans="1:5" s="43" customFormat="1" ht="15" outlineLevel="2">
      <c r="A198" s="56" t="s">
        <v>45</v>
      </c>
      <c r="B198" s="52">
        <v>23</v>
      </c>
      <c r="C198" s="52">
        <v>8</v>
      </c>
      <c r="D198" s="53">
        <f t="shared" si="3"/>
        <v>0.34782608695652173</v>
      </c>
      <c r="E198" s="54"/>
    </row>
    <row r="199" spans="1:5" s="43" customFormat="1" ht="15" outlineLevel="2">
      <c r="A199" s="54" t="s">
        <v>46</v>
      </c>
      <c r="B199" s="52">
        <v>2</v>
      </c>
      <c r="C199" s="52"/>
      <c r="D199" s="53">
        <f t="shared" si="3"/>
        <v>0</v>
      </c>
      <c r="E199" s="54"/>
    </row>
    <row r="200" spans="1:5" s="43" customFormat="1" ht="15" outlineLevel="2">
      <c r="A200" s="55" t="s">
        <v>47</v>
      </c>
      <c r="B200" s="63"/>
      <c r="C200" s="63"/>
      <c r="D200" s="53">
        <f t="shared" si="3"/>
        <v>0</v>
      </c>
      <c r="E200" s="54"/>
    </row>
    <row r="201" spans="1:5" s="43" customFormat="1" ht="15" outlineLevel="2">
      <c r="A201" s="55" t="s">
        <v>54</v>
      </c>
      <c r="B201" s="63"/>
      <c r="C201" s="63"/>
      <c r="D201" s="53">
        <f t="shared" si="3"/>
        <v>0</v>
      </c>
      <c r="E201" s="54"/>
    </row>
    <row r="202" spans="1:5" s="43" customFormat="1" ht="15" outlineLevel="2">
      <c r="A202" s="55" t="s">
        <v>153</v>
      </c>
      <c r="B202" s="63">
        <v>9</v>
      </c>
      <c r="C202" s="63">
        <v>10</v>
      </c>
      <c r="D202" s="53">
        <f t="shared" si="3"/>
        <v>1.1111111111111112</v>
      </c>
      <c r="E202" s="54"/>
    </row>
    <row r="203" spans="1:5" s="43" customFormat="1" ht="15" outlineLevel="1">
      <c r="A203" s="56" t="s">
        <v>154</v>
      </c>
      <c r="B203" s="58">
        <f>SUM(B204:B208)</f>
        <v>20</v>
      </c>
      <c r="C203" s="58">
        <f>SUM(C204:C208)</f>
        <v>5</v>
      </c>
      <c r="D203" s="53">
        <f t="shared" si="3"/>
        <v>0.25</v>
      </c>
      <c r="E203" s="54"/>
    </row>
    <row r="204" spans="1:5" s="43" customFormat="1" ht="15" outlineLevel="2">
      <c r="A204" s="56" t="s">
        <v>45</v>
      </c>
      <c r="B204" s="64"/>
      <c r="C204" s="64"/>
      <c r="D204" s="53">
        <f t="shared" si="3"/>
        <v>0</v>
      </c>
      <c r="E204" s="54"/>
    </row>
    <row r="205" spans="1:5" s="43" customFormat="1" ht="15" outlineLevel="2">
      <c r="A205" s="56" t="s">
        <v>46</v>
      </c>
      <c r="B205" s="64">
        <v>20</v>
      </c>
      <c r="C205" s="64"/>
      <c r="D205" s="53">
        <f t="shared" si="3"/>
        <v>0</v>
      </c>
      <c r="E205" s="54"/>
    </row>
    <row r="206" spans="1:5" s="43" customFormat="1" ht="15" outlineLevel="2">
      <c r="A206" s="55" t="s">
        <v>47</v>
      </c>
      <c r="B206" s="64"/>
      <c r="C206" s="64"/>
      <c r="D206" s="53">
        <f t="shared" si="3"/>
        <v>0</v>
      </c>
      <c r="E206" s="54"/>
    </row>
    <row r="207" spans="1:5" s="43" customFormat="1" ht="15" outlineLevel="2">
      <c r="A207" s="55" t="s">
        <v>54</v>
      </c>
      <c r="B207" s="64"/>
      <c r="C207" s="64"/>
      <c r="D207" s="53">
        <f t="shared" si="3"/>
        <v>0</v>
      </c>
      <c r="E207" s="54"/>
    </row>
    <row r="208" spans="1:5" s="43" customFormat="1" ht="15" outlineLevel="2">
      <c r="A208" s="55" t="s">
        <v>155</v>
      </c>
      <c r="B208" s="64"/>
      <c r="C208" s="64">
        <v>5</v>
      </c>
      <c r="D208" s="53">
        <f t="shared" si="3"/>
        <v>0</v>
      </c>
      <c r="E208" s="54"/>
    </row>
    <row r="209" spans="1:5" s="43" customFormat="1" ht="15" outlineLevel="1">
      <c r="A209" s="55" t="s">
        <v>156</v>
      </c>
      <c r="B209" s="58">
        <f>SUM(B210:B215)</f>
        <v>0</v>
      </c>
      <c r="C209" s="58">
        <f>SUM(C210:C215)</f>
        <v>0</v>
      </c>
      <c r="D209" s="53">
        <f t="shared" si="3"/>
        <v>0</v>
      </c>
      <c r="E209" s="54"/>
    </row>
    <row r="210" spans="1:5" s="43" customFormat="1" ht="15" outlineLevel="2">
      <c r="A210" s="55" t="s">
        <v>45</v>
      </c>
      <c r="B210" s="64"/>
      <c r="C210" s="64"/>
      <c r="D210" s="53">
        <f t="shared" si="3"/>
        <v>0</v>
      </c>
      <c r="E210" s="54"/>
    </row>
    <row r="211" spans="1:5" s="43" customFormat="1" ht="15" outlineLevel="2">
      <c r="A211" s="55" t="s">
        <v>46</v>
      </c>
      <c r="B211" s="64"/>
      <c r="C211" s="64"/>
      <c r="D211" s="53">
        <f t="shared" si="3"/>
        <v>0</v>
      </c>
      <c r="E211" s="54"/>
    </row>
    <row r="212" spans="1:5" s="43" customFormat="1" ht="15" outlineLevel="2">
      <c r="A212" s="55" t="s">
        <v>47</v>
      </c>
      <c r="B212" s="63"/>
      <c r="C212" s="63"/>
      <c r="D212" s="53">
        <f t="shared" si="3"/>
        <v>0</v>
      </c>
      <c r="E212" s="54"/>
    </row>
    <row r="213" spans="1:5" s="43" customFormat="1" ht="15" outlineLevel="2">
      <c r="A213" s="55" t="s">
        <v>157</v>
      </c>
      <c r="B213" s="63"/>
      <c r="C213" s="63"/>
      <c r="D213" s="53">
        <f t="shared" si="3"/>
        <v>0</v>
      </c>
      <c r="E213" s="54"/>
    </row>
    <row r="214" spans="1:5" s="43" customFormat="1" ht="15" outlineLevel="2">
      <c r="A214" s="55" t="s">
        <v>54</v>
      </c>
      <c r="B214" s="63"/>
      <c r="C214" s="63"/>
      <c r="D214" s="53">
        <f t="shared" si="3"/>
        <v>0</v>
      </c>
      <c r="E214" s="54"/>
    </row>
    <row r="215" spans="1:5" s="43" customFormat="1" ht="15" outlineLevel="2">
      <c r="A215" s="55" t="s">
        <v>158</v>
      </c>
      <c r="B215" s="63"/>
      <c r="C215" s="63"/>
      <c r="D215" s="53">
        <f t="shared" si="3"/>
        <v>0</v>
      </c>
      <c r="E215" s="54"/>
    </row>
    <row r="216" spans="1:5" s="43" customFormat="1" ht="15" outlineLevel="1">
      <c r="A216" s="55" t="s">
        <v>159</v>
      </c>
      <c r="B216" s="58">
        <f>SUM(B217:B230)</f>
        <v>1007</v>
      </c>
      <c r="C216" s="58">
        <f>SUM(C217:C230)</f>
        <v>1009</v>
      </c>
      <c r="D216" s="53">
        <f t="shared" si="3"/>
        <v>1.0019860973187686</v>
      </c>
      <c r="E216" s="54"/>
    </row>
    <row r="217" spans="1:5" s="43" customFormat="1" ht="15" outlineLevel="2">
      <c r="A217" s="55" t="s">
        <v>45</v>
      </c>
      <c r="B217" s="52">
        <v>718</v>
      </c>
      <c r="C217" s="52">
        <v>608</v>
      </c>
      <c r="D217" s="53">
        <f t="shared" si="3"/>
        <v>0.8467966573816156</v>
      </c>
      <c r="E217" s="54"/>
    </row>
    <row r="218" spans="1:5" s="43" customFormat="1" ht="15" outlineLevel="2">
      <c r="A218" s="55" t="s">
        <v>46</v>
      </c>
      <c r="B218" s="52">
        <v>106</v>
      </c>
      <c r="C218" s="52">
        <f>69+31</f>
        <v>100</v>
      </c>
      <c r="D218" s="53">
        <f t="shared" si="3"/>
        <v>0.9433962264150944</v>
      </c>
      <c r="E218" s="54"/>
    </row>
    <row r="219" spans="1:5" s="43" customFormat="1" ht="15" outlineLevel="2">
      <c r="A219" s="55" t="s">
        <v>47</v>
      </c>
      <c r="B219" s="52"/>
      <c r="C219" s="52"/>
      <c r="D219" s="53">
        <f t="shared" si="3"/>
        <v>0</v>
      </c>
      <c r="E219" s="54"/>
    </row>
    <row r="220" spans="1:5" s="43" customFormat="1" ht="15" outlineLevel="2">
      <c r="A220" s="55" t="s">
        <v>160</v>
      </c>
      <c r="B220" s="52">
        <v>42</v>
      </c>
      <c r="C220" s="52">
        <v>36</v>
      </c>
      <c r="D220" s="53">
        <f t="shared" si="3"/>
        <v>0.8571428571428571</v>
      </c>
      <c r="E220" s="54"/>
    </row>
    <row r="221" spans="1:5" s="43" customFormat="1" ht="15" outlineLevel="2">
      <c r="A221" s="55" t="s">
        <v>161</v>
      </c>
      <c r="B221" s="52"/>
      <c r="C221" s="52">
        <f>31+15</f>
        <v>46</v>
      </c>
      <c r="D221" s="53">
        <f t="shared" si="3"/>
        <v>0</v>
      </c>
      <c r="E221" s="54"/>
    </row>
    <row r="222" spans="1:5" s="43" customFormat="1" ht="15" outlineLevel="2">
      <c r="A222" s="55" t="s">
        <v>86</v>
      </c>
      <c r="B222" s="52"/>
      <c r="C222" s="52"/>
      <c r="D222" s="53">
        <f t="shared" si="3"/>
        <v>0</v>
      </c>
      <c r="E222" s="54"/>
    </row>
    <row r="223" spans="1:5" s="43" customFormat="1" ht="15" outlineLevel="2">
      <c r="A223" s="55" t="s">
        <v>162</v>
      </c>
      <c r="B223" s="52"/>
      <c r="C223" s="52"/>
      <c r="D223" s="53">
        <f t="shared" si="3"/>
        <v>0</v>
      </c>
      <c r="E223" s="54"/>
    </row>
    <row r="224" spans="1:5" s="43" customFormat="1" ht="15" outlineLevel="2">
      <c r="A224" s="55" t="s">
        <v>163</v>
      </c>
      <c r="B224" s="52"/>
      <c r="C224" s="52"/>
      <c r="D224" s="53">
        <f t="shared" si="3"/>
        <v>0</v>
      </c>
      <c r="E224" s="54"/>
    </row>
    <row r="225" spans="1:5" s="43" customFormat="1" ht="15" outlineLevel="2">
      <c r="A225" s="55" t="s">
        <v>164</v>
      </c>
      <c r="B225" s="52"/>
      <c r="C225" s="52"/>
      <c r="D225" s="53">
        <f t="shared" si="3"/>
        <v>0</v>
      </c>
      <c r="E225" s="54"/>
    </row>
    <row r="226" spans="1:5" s="43" customFormat="1" ht="15" outlineLevel="2">
      <c r="A226" s="55" t="s">
        <v>165</v>
      </c>
      <c r="B226" s="52"/>
      <c r="C226" s="52"/>
      <c r="D226" s="53">
        <f t="shared" si="3"/>
        <v>0</v>
      </c>
      <c r="E226" s="54"/>
    </row>
    <row r="227" spans="1:5" s="43" customFormat="1" ht="15" outlineLevel="2">
      <c r="A227" s="55" t="s">
        <v>166</v>
      </c>
      <c r="B227" s="52"/>
      <c r="C227" s="52"/>
      <c r="D227" s="53">
        <f t="shared" si="3"/>
        <v>0</v>
      </c>
      <c r="E227" s="54"/>
    </row>
    <row r="228" spans="1:5" s="43" customFormat="1" ht="15" outlineLevel="2">
      <c r="A228" s="55" t="s">
        <v>167</v>
      </c>
      <c r="B228" s="52">
        <v>11</v>
      </c>
      <c r="C228" s="52">
        <v>15</v>
      </c>
      <c r="D228" s="53">
        <f t="shared" si="3"/>
        <v>1.3636363636363635</v>
      </c>
      <c r="E228" s="54"/>
    </row>
    <row r="229" spans="1:5" s="43" customFormat="1" ht="15" outlineLevel="2">
      <c r="A229" s="55" t="s">
        <v>54</v>
      </c>
      <c r="B229" s="52"/>
      <c r="C229" s="52"/>
      <c r="D229" s="53">
        <f t="shared" si="3"/>
        <v>0</v>
      </c>
      <c r="E229" s="54"/>
    </row>
    <row r="230" spans="1:5" s="43" customFormat="1" ht="15" outlineLevel="2">
      <c r="A230" s="55" t="s">
        <v>168</v>
      </c>
      <c r="B230" s="52">
        <v>130</v>
      </c>
      <c r="C230" s="52">
        <v>204</v>
      </c>
      <c r="D230" s="53">
        <f t="shared" si="3"/>
        <v>1.5692307692307692</v>
      </c>
      <c r="E230" s="54"/>
    </row>
    <row r="231" spans="1:5" s="43" customFormat="1" ht="15" outlineLevel="1">
      <c r="A231" s="55" t="s">
        <v>169</v>
      </c>
      <c r="B231" s="58">
        <f>SUM(B232:B233)</f>
        <v>0</v>
      </c>
      <c r="C231" s="58">
        <f>SUM(C232:C233)</f>
        <v>405</v>
      </c>
      <c r="D231" s="53">
        <f t="shared" si="3"/>
        <v>0</v>
      </c>
      <c r="E231" s="54"/>
    </row>
    <row r="232" spans="1:5" s="43" customFormat="1" ht="15" outlineLevel="2">
      <c r="A232" s="56" t="s">
        <v>170</v>
      </c>
      <c r="B232" s="52"/>
      <c r="C232" s="52"/>
      <c r="D232" s="53">
        <f t="shared" si="3"/>
        <v>0</v>
      </c>
      <c r="E232" s="54"/>
    </row>
    <row r="233" spans="1:5" s="43" customFormat="1" ht="15" outlineLevel="2">
      <c r="A233" s="56" t="s">
        <v>171</v>
      </c>
      <c r="B233" s="52"/>
      <c r="C233" s="52">
        <v>405</v>
      </c>
      <c r="D233" s="53">
        <f t="shared" si="3"/>
        <v>0</v>
      </c>
      <c r="E233" s="54"/>
    </row>
    <row r="234" spans="1:5" s="43" customFormat="1" ht="15">
      <c r="A234" s="51" t="s">
        <v>172</v>
      </c>
      <c r="B234" s="52">
        <f>SUM(B235:B237)</f>
        <v>0</v>
      </c>
      <c r="C234" s="52">
        <f>SUM(C235:C237)</f>
        <v>0</v>
      </c>
      <c r="D234" s="53">
        <f t="shared" si="3"/>
        <v>0</v>
      </c>
      <c r="E234" s="54"/>
    </row>
    <row r="235" spans="1:5" s="43" customFormat="1" ht="15" outlineLevel="1">
      <c r="A235" s="55" t="s">
        <v>173</v>
      </c>
      <c r="B235" s="52"/>
      <c r="C235" s="52"/>
      <c r="D235" s="53">
        <f t="shared" si="3"/>
        <v>0</v>
      </c>
      <c r="E235" s="54"/>
    </row>
    <row r="236" spans="1:5" s="43" customFormat="1" ht="15" outlineLevel="1">
      <c r="A236" s="55" t="s">
        <v>174</v>
      </c>
      <c r="B236" s="52"/>
      <c r="C236" s="52"/>
      <c r="D236" s="53">
        <f t="shared" si="3"/>
        <v>0</v>
      </c>
      <c r="E236" s="54"/>
    </row>
    <row r="237" spans="1:5" s="43" customFormat="1" ht="15" outlineLevel="1">
      <c r="A237" s="55" t="s">
        <v>175</v>
      </c>
      <c r="B237" s="52"/>
      <c r="C237" s="52"/>
      <c r="D237" s="53">
        <f t="shared" si="3"/>
        <v>0</v>
      </c>
      <c r="E237" s="54"/>
    </row>
    <row r="238" spans="1:5" s="43" customFormat="1" ht="15">
      <c r="A238" s="51" t="s">
        <v>176</v>
      </c>
      <c r="B238" s="52">
        <f>SUM(B239,B249)</f>
        <v>0</v>
      </c>
      <c r="C238" s="52">
        <f>SUM(C239,C249)</f>
        <v>0</v>
      </c>
      <c r="D238" s="53">
        <f t="shared" si="3"/>
        <v>0</v>
      </c>
      <c r="E238" s="54"/>
    </row>
    <row r="239" spans="1:5" s="43" customFormat="1" ht="15" outlineLevel="1">
      <c r="A239" s="56" t="s">
        <v>177</v>
      </c>
      <c r="B239" s="52">
        <f>SUM(B240:B248)</f>
        <v>0</v>
      </c>
      <c r="C239" s="52">
        <f>SUM(C240:C248)</f>
        <v>0</v>
      </c>
      <c r="D239" s="53">
        <f t="shared" si="3"/>
        <v>0</v>
      </c>
      <c r="E239" s="54"/>
    </row>
    <row r="240" spans="1:5" s="43" customFormat="1" ht="15" outlineLevel="2">
      <c r="A240" s="56" t="s">
        <v>178</v>
      </c>
      <c r="B240" s="52"/>
      <c r="C240" s="52"/>
      <c r="D240" s="53">
        <f t="shared" si="3"/>
        <v>0</v>
      </c>
      <c r="E240" s="54"/>
    </row>
    <row r="241" spans="1:5" s="43" customFormat="1" ht="15" outlineLevel="2">
      <c r="A241" s="55" t="s">
        <v>179</v>
      </c>
      <c r="B241" s="52"/>
      <c r="C241" s="52"/>
      <c r="D241" s="53">
        <f t="shared" si="3"/>
        <v>0</v>
      </c>
      <c r="E241" s="54"/>
    </row>
    <row r="242" spans="1:5" s="43" customFormat="1" ht="15" outlineLevel="2">
      <c r="A242" s="55" t="s">
        <v>180</v>
      </c>
      <c r="B242" s="52"/>
      <c r="C242" s="52"/>
      <c r="D242" s="53">
        <f t="shared" si="3"/>
        <v>0</v>
      </c>
      <c r="E242" s="54"/>
    </row>
    <row r="243" spans="1:5" s="43" customFormat="1" ht="15" outlineLevel="2">
      <c r="A243" s="55" t="s">
        <v>181</v>
      </c>
      <c r="B243" s="52"/>
      <c r="C243" s="52"/>
      <c r="D243" s="53">
        <f t="shared" si="3"/>
        <v>0</v>
      </c>
      <c r="E243" s="54"/>
    </row>
    <row r="244" spans="1:5" s="43" customFormat="1" ht="15" outlineLevel="2">
      <c r="A244" s="56" t="s">
        <v>182</v>
      </c>
      <c r="B244" s="52"/>
      <c r="C244" s="52"/>
      <c r="D244" s="53">
        <f t="shared" si="3"/>
        <v>0</v>
      </c>
      <c r="E244" s="54"/>
    </row>
    <row r="245" spans="1:5" s="43" customFormat="1" ht="15" outlineLevel="2">
      <c r="A245" s="56" t="s">
        <v>183</v>
      </c>
      <c r="B245" s="52"/>
      <c r="C245" s="52"/>
      <c r="D245" s="53">
        <f t="shared" si="3"/>
        <v>0</v>
      </c>
      <c r="E245" s="54"/>
    </row>
    <row r="246" spans="1:5" s="43" customFormat="1" ht="15" outlineLevel="2">
      <c r="A246" s="56" t="s">
        <v>184</v>
      </c>
      <c r="B246" s="52"/>
      <c r="C246" s="52"/>
      <c r="D246" s="53">
        <f t="shared" si="3"/>
        <v>0</v>
      </c>
      <c r="E246" s="54"/>
    </row>
    <row r="247" spans="1:5" s="43" customFormat="1" ht="15" outlineLevel="2">
      <c r="A247" s="56" t="s">
        <v>185</v>
      </c>
      <c r="B247" s="52"/>
      <c r="C247" s="52"/>
      <c r="D247" s="53">
        <f t="shared" si="3"/>
        <v>0</v>
      </c>
      <c r="E247" s="54"/>
    </row>
    <row r="248" spans="1:5" s="43" customFormat="1" ht="15" outlineLevel="2">
      <c r="A248" s="56" t="s">
        <v>186</v>
      </c>
      <c r="B248" s="52"/>
      <c r="C248" s="52"/>
      <c r="D248" s="53">
        <f t="shared" si="3"/>
        <v>0</v>
      </c>
      <c r="E248" s="54"/>
    </row>
    <row r="249" spans="1:5" s="43" customFormat="1" ht="15" outlineLevel="1">
      <c r="A249" s="56" t="s">
        <v>187</v>
      </c>
      <c r="B249" s="52"/>
      <c r="C249" s="52"/>
      <c r="D249" s="53">
        <f t="shared" si="3"/>
        <v>0</v>
      </c>
      <c r="E249" s="54"/>
    </row>
    <row r="250" spans="1:5" s="43" customFormat="1" ht="15">
      <c r="A250" s="51" t="s">
        <v>188</v>
      </c>
      <c r="B250" s="52">
        <f>SUM(B251,B254,B265,B272,B280,B289,B303,B313,B323,B331,B337)</f>
        <v>9220</v>
      </c>
      <c r="C250" s="52">
        <f>SUM(C251,C254,C265,C272,C280,C289,C303,C313,C323,C331,C337)</f>
        <v>8993</v>
      </c>
      <c r="D250" s="53">
        <f t="shared" si="3"/>
        <v>0.9753796095444686</v>
      </c>
      <c r="E250" s="54"/>
    </row>
    <row r="251" spans="1:5" s="43" customFormat="1" ht="15" outlineLevel="1">
      <c r="A251" s="55" t="s">
        <v>189</v>
      </c>
      <c r="B251" s="58">
        <f>SUM(B252:B253)</f>
        <v>132</v>
      </c>
      <c r="C251" s="58">
        <f>SUM(C252:C253)</f>
        <v>306</v>
      </c>
      <c r="D251" s="53">
        <f t="shared" si="3"/>
        <v>2.3181818181818183</v>
      </c>
      <c r="E251" s="54"/>
    </row>
    <row r="252" spans="1:5" s="43" customFormat="1" ht="15" outlineLevel="2">
      <c r="A252" s="55" t="s">
        <v>190</v>
      </c>
      <c r="B252" s="52">
        <v>62</v>
      </c>
      <c r="C252" s="52"/>
      <c r="D252" s="53">
        <f t="shared" si="3"/>
        <v>0</v>
      </c>
      <c r="E252" s="54"/>
    </row>
    <row r="253" spans="1:5" s="43" customFormat="1" ht="15" outlineLevel="2">
      <c r="A253" s="56" t="s">
        <v>191</v>
      </c>
      <c r="B253" s="52">
        <v>70</v>
      </c>
      <c r="C253" s="52">
        <v>306</v>
      </c>
      <c r="D253" s="53">
        <f t="shared" si="3"/>
        <v>4.371428571428571</v>
      </c>
      <c r="E253" s="54"/>
    </row>
    <row r="254" spans="1:5" s="43" customFormat="1" ht="15" outlineLevel="1">
      <c r="A254" s="56" t="s">
        <v>192</v>
      </c>
      <c r="B254" s="58">
        <f>SUM(B255:B264)</f>
        <v>7583</v>
      </c>
      <c r="C254" s="58">
        <f>SUM(C255:C264)</f>
        <v>7086</v>
      </c>
      <c r="D254" s="53">
        <f t="shared" si="3"/>
        <v>0.9344586575234076</v>
      </c>
      <c r="E254" s="54"/>
    </row>
    <row r="255" spans="1:5" s="43" customFormat="1" ht="15" outlineLevel="2">
      <c r="A255" s="56" t="s">
        <v>45</v>
      </c>
      <c r="B255" s="52">
        <v>2569</v>
      </c>
      <c r="C255" s="52">
        <v>2816</v>
      </c>
      <c r="D255" s="53">
        <f t="shared" si="3"/>
        <v>1.0961463604515376</v>
      </c>
      <c r="E255" s="54"/>
    </row>
    <row r="256" spans="1:5" s="43" customFormat="1" ht="15" outlineLevel="2">
      <c r="A256" s="56" t="s">
        <v>46</v>
      </c>
      <c r="B256" s="52">
        <v>3831</v>
      </c>
      <c r="C256" s="52">
        <v>2846</v>
      </c>
      <c r="D256" s="53">
        <f t="shared" si="3"/>
        <v>0.7428869746802401</v>
      </c>
      <c r="E256" s="54"/>
    </row>
    <row r="257" spans="1:5" s="43" customFormat="1" ht="15" outlineLevel="2">
      <c r="A257" s="56" t="s">
        <v>47</v>
      </c>
      <c r="B257" s="52"/>
      <c r="C257" s="52"/>
      <c r="D257" s="53">
        <f t="shared" si="3"/>
        <v>0</v>
      </c>
      <c r="E257" s="54"/>
    </row>
    <row r="258" spans="1:5" s="43" customFormat="1" ht="15" outlineLevel="2">
      <c r="A258" s="56" t="s">
        <v>86</v>
      </c>
      <c r="B258" s="52"/>
      <c r="C258" s="52"/>
      <c r="D258" s="53">
        <f t="shared" si="3"/>
        <v>0</v>
      </c>
      <c r="E258" s="54"/>
    </row>
    <row r="259" spans="1:5" s="43" customFormat="1" ht="15" outlineLevel="2">
      <c r="A259" s="56" t="s">
        <v>193</v>
      </c>
      <c r="B259" s="52">
        <v>347</v>
      </c>
      <c r="C259" s="52">
        <v>396</v>
      </c>
      <c r="D259" s="53">
        <f t="shared" si="3"/>
        <v>1.1412103746397695</v>
      </c>
      <c r="E259" s="54"/>
    </row>
    <row r="260" spans="1:5" s="43" customFormat="1" ht="15" outlineLevel="2">
      <c r="A260" s="56" t="s">
        <v>194</v>
      </c>
      <c r="B260" s="52"/>
      <c r="C260" s="52"/>
      <c r="D260" s="53">
        <f t="shared" si="3"/>
        <v>0</v>
      </c>
      <c r="E260" s="54"/>
    </row>
    <row r="261" spans="1:5" s="43" customFormat="1" ht="15" outlineLevel="2">
      <c r="A261" s="56" t="s">
        <v>195</v>
      </c>
      <c r="B261" s="52"/>
      <c r="C261" s="52"/>
      <c r="D261" s="53">
        <f aca="true" t="shared" si="4" ref="D261:D324">IF(B261&lt;&gt;0,C261/B261,0)</f>
        <v>0</v>
      </c>
      <c r="E261" s="54"/>
    </row>
    <row r="262" spans="1:5" s="43" customFormat="1" ht="15" outlineLevel="2">
      <c r="A262" s="56" t="s">
        <v>196</v>
      </c>
      <c r="B262" s="52"/>
      <c r="C262" s="52"/>
      <c r="D262" s="53">
        <f t="shared" si="4"/>
        <v>0</v>
      </c>
      <c r="E262" s="54"/>
    </row>
    <row r="263" spans="1:5" s="43" customFormat="1" ht="15" outlineLevel="2">
      <c r="A263" s="56" t="s">
        <v>54</v>
      </c>
      <c r="B263" s="52"/>
      <c r="C263" s="52"/>
      <c r="D263" s="53">
        <f t="shared" si="4"/>
        <v>0</v>
      </c>
      <c r="E263" s="54"/>
    </row>
    <row r="264" spans="1:5" s="43" customFormat="1" ht="15" outlineLevel="2">
      <c r="A264" s="56" t="s">
        <v>197</v>
      </c>
      <c r="B264" s="52">
        <v>836</v>
      </c>
      <c r="C264" s="52">
        <v>1028</v>
      </c>
      <c r="D264" s="53">
        <f t="shared" si="4"/>
        <v>1.229665071770335</v>
      </c>
      <c r="E264" s="54"/>
    </row>
    <row r="265" spans="1:5" s="43" customFormat="1" ht="15" outlineLevel="1">
      <c r="A265" s="55" t="s">
        <v>198</v>
      </c>
      <c r="B265" s="58">
        <f>SUM(B266:B271)</f>
        <v>0</v>
      </c>
      <c r="C265" s="58">
        <f>SUM(C266:C271)</f>
        <v>0</v>
      </c>
      <c r="D265" s="53">
        <f t="shared" si="4"/>
        <v>0</v>
      </c>
      <c r="E265" s="54"/>
    </row>
    <row r="266" spans="1:5" s="43" customFormat="1" ht="15" outlineLevel="2">
      <c r="A266" s="55" t="s">
        <v>45</v>
      </c>
      <c r="B266" s="52"/>
      <c r="C266" s="52"/>
      <c r="D266" s="53">
        <f t="shared" si="4"/>
        <v>0</v>
      </c>
      <c r="E266" s="54"/>
    </row>
    <row r="267" spans="1:5" s="43" customFormat="1" ht="15" outlineLevel="2">
      <c r="A267" s="55" t="s">
        <v>46</v>
      </c>
      <c r="B267" s="52"/>
      <c r="C267" s="52"/>
      <c r="D267" s="53">
        <f t="shared" si="4"/>
        <v>0</v>
      </c>
      <c r="E267" s="54"/>
    </row>
    <row r="268" spans="1:5" s="43" customFormat="1" ht="15" outlineLevel="2">
      <c r="A268" s="56" t="s">
        <v>47</v>
      </c>
      <c r="B268" s="52"/>
      <c r="C268" s="52"/>
      <c r="D268" s="53">
        <f t="shared" si="4"/>
        <v>0</v>
      </c>
      <c r="E268" s="54"/>
    </row>
    <row r="269" spans="1:5" s="43" customFormat="1" ht="15" outlineLevel="2">
      <c r="A269" s="56" t="s">
        <v>199</v>
      </c>
      <c r="B269" s="52"/>
      <c r="C269" s="52"/>
      <c r="D269" s="53">
        <f t="shared" si="4"/>
        <v>0</v>
      </c>
      <c r="E269" s="54"/>
    </row>
    <row r="270" spans="1:5" s="43" customFormat="1" ht="15" outlineLevel="2">
      <c r="A270" s="56" t="s">
        <v>54</v>
      </c>
      <c r="B270" s="52"/>
      <c r="C270" s="52"/>
      <c r="D270" s="53">
        <f t="shared" si="4"/>
        <v>0</v>
      </c>
      <c r="E270" s="54"/>
    </row>
    <row r="271" spans="1:5" s="43" customFormat="1" ht="15" outlineLevel="2">
      <c r="A271" s="54" t="s">
        <v>200</v>
      </c>
      <c r="B271" s="52"/>
      <c r="C271" s="52"/>
      <c r="D271" s="53">
        <f t="shared" si="4"/>
        <v>0</v>
      </c>
      <c r="E271" s="54"/>
    </row>
    <row r="272" spans="1:5" s="43" customFormat="1" ht="15" outlineLevel="1">
      <c r="A272" s="57" t="s">
        <v>201</v>
      </c>
      <c r="B272" s="58">
        <f>SUM(B273:B279)</f>
        <v>74</v>
      </c>
      <c r="C272" s="58">
        <f>SUM(C273:C279)</f>
        <v>84</v>
      </c>
      <c r="D272" s="53">
        <f t="shared" si="4"/>
        <v>1.135135135135135</v>
      </c>
      <c r="E272" s="54"/>
    </row>
    <row r="273" spans="1:5" s="43" customFormat="1" ht="15" outlineLevel="2">
      <c r="A273" s="55" t="s">
        <v>45</v>
      </c>
      <c r="B273" s="52">
        <v>12</v>
      </c>
      <c r="C273" s="52">
        <v>24</v>
      </c>
      <c r="D273" s="53">
        <f t="shared" si="4"/>
        <v>2</v>
      </c>
      <c r="E273" s="54"/>
    </row>
    <row r="274" spans="1:5" s="43" customFormat="1" ht="15" outlineLevel="2">
      <c r="A274" s="55" t="s">
        <v>46</v>
      </c>
      <c r="B274" s="52"/>
      <c r="C274" s="52"/>
      <c r="D274" s="53">
        <f t="shared" si="4"/>
        <v>0</v>
      </c>
      <c r="E274" s="54"/>
    </row>
    <row r="275" spans="1:5" s="43" customFormat="1" ht="15" outlineLevel="2">
      <c r="A275" s="56" t="s">
        <v>47</v>
      </c>
      <c r="B275" s="52"/>
      <c r="C275" s="52"/>
      <c r="D275" s="53">
        <f t="shared" si="4"/>
        <v>0</v>
      </c>
      <c r="E275" s="54"/>
    </row>
    <row r="276" spans="1:5" s="43" customFormat="1" ht="15" outlineLevel="2">
      <c r="A276" s="56" t="s">
        <v>202</v>
      </c>
      <c r="B276" s="52"/>
      <c r="C276" s="52"/>
      <c r="D276" s="53">
        <f t="shared" si="4"/>
        <v>0</v>
      </c>
      <c r="E276" s="54"/>
    </row>
    <row r="277" spans="1:5" s="43" customFormat="1" ht="15" outlineLevel="2">
      <c r="A277" s="56" t="s">
        <v>203</v>
      </c>
      <c r="B277" s="52"/>
      <c r="C277" s="52"/>
      <c r="D277" s="53">
        <f t="shared" si="4"/>
        <v>0</v>
      </c>
      <c r="E277" s="54"/>
    </row>
    <row r="278" spans="1:5" s="43" customFormat="1" ht="15" outlineLevel="2">
      <c r="A278" s="56" t="s">
        <v>54</v>
      </c>
      <c r="B278" s="52"/>
      <c r="C278" s="52"/>
      <c r="D278" s="53">
        <f t="shared" si="4"/>
        <v>0</v>
      </c>
      <c r="E278" s="54"/>
    </row>
    <row r="279" spans="1:5" s="43" customFormat="1" ht="15" outlineLevel="2">
      <c r="A279" s="56" t="s">
        <v>204</v>
      </c>
      <c r="B279" s="52">
        <v>62</v>
      </c>
      <c r="C279" s="52">
        <v>60</v>
      </c>
      <c r="D279" s="53">
        <f t="shared" si="4"/>
        <v>0.967741935483871</v>
      </c>
      <c r="E279" s="54"/>
    </row>
    <row r="280" spans="1:5" s="43" customFormat="1" ht="15" outlineLevel="1">
      <c r="A280" s="54" t="s">
        <v>205</v>
      </c>
      <c r="B280" s="58">
        <f>SUM(B281:B288)</f>
        <v>244</v>
      </c>
      <c r="C280" s="58">
        <f>SUM(C281:C288)</f>
        <v>229</v>
      </c>
      <c r="D280" s="53">
        <f t="shared" si="4"/>
        <v>0.9385245901639344</v>
      </c>
      <c r="E280" s="54"/>
    </row>
    <row r="281" spans="1:5" s="43" customFormat="1" ht="15" outlineLevel="2">
      <c r="A281" s="55" t="s">
        <v>45</v>
      </c>
      <c r="B281" s="52">
        <v>39</v>
      </c>
      <c r="C281" s="52">
        <v>44</v>
      </c>
      <c r="D281" s="53">
        <f t="shared" si="4"/>
        <v>1.1282051282051282</v>
      </c>
      <c r="E281" s="54"/>
    </row>
    <row r="282" spans="1:5" s="43" customFormat="1" ht="15" outlineLevel="2">
      <c r="A282" s="55" t="s">
        <v>46</v>
      </c>
      <c r="B282" s="52">
        <v>191</v>
      </c>
      <c r="C282" s="52">
        <v>171</v>
      </c>
      <c r="D282" s="53">
        <f t="shared" si="4"/>
        <v>0.8952879581151832</v>
      </c>
      <c r="E282" s="54"/>
    </row>
    <row r="283" spans="1:5" s="43" customFormat="1" ht="15" outlineLevel="2">
      <c r="A283" s="55" t="s">
        <v>47</v>
      </c>
      <c r="B283" s="52"/>
      <c r="C283" s="52"/>
      <c r="D283" s="53">
        <f t="shared" si="4"/>
        <v>0</v>
      </c>
      <c r="E283" s="54"/>
    </row>
    <row r="284" spans="1:5" s="43" customFormat="1" ht="15" outlineLevel="2">
      <c r="A284" s="56" t="s">
        <v>206</v>
      </c>
      <c r="B284" s="52"/>
      <c r="C284" s="52"/>
      <c r="D284" s="53">
        <f t="shared" si="4"/>
        <v>0</v>
      </c>
      <c r="E284" s="54"/>
    </row>
    <row r="285" spans="1:5" s="43" customFormat="1" ht="15" outlineLevel="2">
      <c r="A285" s="56" t="s">
        <v>207</v>
      </c>
      <c r="B285" s="52"/>
      <c r="C285" s="52"/>
      <c r="D285" s="53">
        <f t="shared" si="4"/>
        <v>0</v>
      </c>
      <c r="E285" s="54"/>
    </row>
    <row r="286" spans="1:5" s="43" customFormat="1" ht="15" outlineLevel="2">
      <c r="A286" s="56" t="s">
        <v>208</v>
      </c>
      <c r="B286" s="52"/>
      <c r="C286" s="52"/>
      <c r="D286" s="53">
        <f t="shared" si="4"/>
        <v>0</v>
      </c>
      <c r="E286" s="54"/>
    </row>
    <row r="287" spans="1:5" s="43" customFormat="1" ht="15" outlineLevel="2">
      <c r="A287" s="55" t="s">
        <v>54</v>
      </c>
      <c r="B287" s="52"/>
      <c r="C287" s="52"/>
      <c r="D287" s="53">
        <f t="shared" si="4"/>
        <v>0</v>
      </c>
      <c r="E287" s="54"/>
    </row>
    <row r="288" spans="1:5" s="43" customFormat="1" ht="15" outlineLevel="2">
      <c r="A288" s="55" t="s">
        <v>209</v>
      </c>
      <c r="B288" s="52">
        <v>14</v>
      </c>
      <c r="C288" s="52">
        <v>14</v>
      </c>
      <c r="D288" s="53">
        <f t="shared" si="4"/>
        <v>1</v>
      </c>
      <c r="E288" s="54"/>
    </row>
    <row r="289" spans="1:5" s="43" customFormat="1" ht="15" outlineLevel="1">
      <c r="A289" s="55" t="s">
        <v>210</v>
      </c>
      <c r="B289" s="58">
        <f>SUM(B290:B302)</f>
        <v>854</v>
      </c>
      <c r="C289" s="58">
        <f>SUM(C290:C302)</f>
        <v>862</v>
      </c>
      <c r="D289" s="53">
        <f t="shared" si="4"/>
        <v>1.009367681498829</v>
      </c>
      <c r="E289" s="54"/>
    </row>
    <row r="290" spans="1:5" s="43" customFormat="1" ht="15" outlineLevel="2">
      <c r="A290" s="56" t="s">
        <v>45</v>
      </c>
      <c r="B290" s="52">
        <v>609</v>
      </c>
      <c r="C290" s="52">
        <v>620</v>
      </c>
      <c r="D290" s="53">
        <f t="shared" si="4"/>
        <v>1.0180623973727423</v>
      </c>
      <c r="E290" s="54"/>
    </row>
    <row r="291" spans="1:5" s="43" customFormat="1" ht="15" outlineLevel="2">
      <c r="A291" s="56" t="s">
        <v>46</v>
      </c>
      <c r="B291" s="52">
        <v>80</v>
      </c>
      <c r="C291" s="52">
        <v>80</v>
      </c>
      <c r="D291" s="53">
        <f t="shared" si="4"/>
        <v>1</v>
      </c>
      <c r="E291" s="54"/>
    </row>
    <row r="292" spans="1:5" s="43" customFormat="1" ht="15" outlineLevel="2">
      <c r="A292" s="56" t="s">
        <v>47</v>
      </c>
      <c r="B292" s="52"/>
      <c r="C292" s="52"/>
      <c r="D292" s="53">
        <f t="shared" si="4"/>
        <v>0</v>
      </c>
      <c r="E292" s="54"/>
    </row>
    <row r="293" spans="1:5" s="43" customFormat="1" ht="15" outlineLevel="2">
      <c r="A293" s="54" t="s">
        <v>211</v>
      </c>
      <c r="B293" s="52"/>
      <c r="C293" s="52"/>
      <c r="D293" s="53">
        <f t="shared" si="4"/>
        <v>0</v>
      </c>
      <c r="E293" s="54"/>
    </row>
    <row r="294" spans="1:5" s="43" customFormat="1" ht="15" outlineLevel="2">
      <c r="A294" s="55" t="s">
        <v>212</v>
      </c>
      <c r="B294" s="52">
        <v>29</v>
      </c>
      <c r="C294" s="52">
        <v>30</v>
      </c>
      <c r="D294" s="53">
        <f t="shared" si="4"/>
        <v>1.0344827586206897</v>
      </c>
      <c r="E294" s="54"/>
    </row>
    <row r="295" spans="1:5" s="43" customFormat="1" ht="15" outlineLevel="2">
      <c r="A295" s="55" t="s">
        <v>213</v>
      </c>
      <c r="B295" s="52"/>
      <c r="C295" s="52"/>
      <c r="D295" s="53">
        <f t="shared" si="4"/>
        <v>0</v>
      </c>
      <c r="E295" s="54"/>
    </row>
    <row r="296" spans="1:5" s="43" customFormat="1" ht="15" outlineLevel="2">
      <c r="A296" s="57" t="s">
        <v>214</v>
      </c>
      <c r="B296" s="52"/>
      <c r="C296" s="52"/>
      <c r="D296" s="53">
        <f t="shared" si="4"/>
        <v>0</v>
      </c>
      <c r="E296" s="54"/>
    </row>
    <row r="297" spans="1:5" s="43" customFormat="1" ht="15" outlineLevel="2">
      <c r="A297" s="56" t="s">
        <v>215</v>
      </c>
      <c r="B297" s="52"/>
      <c r="C297" s="52"/>
      <c r="D297" s="53">
        <f t="shared" si="4"/>
        <v>0</v>
      </c>
      <c r="E297" s="54"/>
    </row>
    <row r="298" spans="1:5" s="43" customFormat="1" ht="15" outlineLevel="2">
      <c r="A298" s="56" t="s">
        <v>216</v>
      </c>
      <c r="B298" s="52">
        <v>48</v>
      </c>
      <c r="C298" s="52">
        <v>47</v>
      </c>
      <c r="D298" s="53">
        <f t="shared" si="4"/>
        <v>0.9791666666666666</v>
      </c>
      <c r="E298" s="54"/>
    </row>
    <row r="299" spans="1:5" s="43" customFormat="1" ht="15" outlineLevel="2">
      <c r="A299" s="56" t="s">
        <v>217</v>
      </c>
      <c r="B299" s="52"/>
      <c r="C299" s="52"/>
      <c r="D299" s="53">
        <f t="shared" si="4"/>
        <v>0</v>
      </c>
      <c r="E299" s="54"/>
    </row>
    <row r="300" spans="1:5" s="43" customFormat="1" ht="15" outlineLevel="2">
      <c r="A300" s="56" t="s">
        <v>86</v>
      </c>
      <c r="B300" s="52"/>
      <c r="C300" s="52"/>
      <c r="D300" s="53">
        <f t="shared" si="4"/>
        <v>0</v>
      </c>
      <c r="E300" s="54"/>
    </row>
    <row r="301" spans="1:5" s="43" customFormat="1" ht="15" outlineLevel="2">
      <c r="A301" s="56" t="s">
        <v>54</v>
      </c>
      <c r="B301" s="52"/>
      <c r="C301" s="52"/>
      <c r="D301" s="53">
        <f t="shared" si="4"/>
        <v>0</v>
      </c>
      <c r="E301" s="54"/>
    </row>
    <row r="302" spans="1:5" s="43" customFormat="1" ht="15" outlineLevel="2">
      <c r="A302" s="55" t="s">
        <v>218</v>
      </c>
      <c r="B302" s="52">
        <v>88</v>
      </c>
      <c r="C302" s="52">
        <v>85</v>
      </c>
      <c r="D302" s="53">
        <f t="shared" si="4"/>
        <v>0.9659090909090909</v>
      </c>
      <c r="E302" s="54"/>
    </row>
    <row r="303" spans="1:5" s="43" customFormat="1" ht="15" outlineLevel="1">
      <c r="A303" s="57" t="s">
        <v>219</v>
      </c>
      <c r="B303" s="58">
        <f>SUM(B304:B312)</f>
        <v>0</v>
      </c>
      <c r="C303" s="58">
        <f>SUM(C304:C312)</f>
        <v>0</v>
      </c>
      <c r="D303" s="53">
        <f t="shared" si="4"/>
        <v>0</v>
      </c>
      <c r="E303" s="54"/>
    </row>
    <row r="304" spans="1:5" s="43" customFormat="1" ht="15" outlineLevel="2">
      <c r="A304" s="55" t="s">
        <v>45</v>
      </c>
      <c r="B304" s="52"/>
      <c r="C304" s="52"/>
      <c r="D304" s="53">
        <f t="shared" si="4"/>
        <v>0</v>
      </c>
      <c r="E304" s="54"/>
    </row>
    <row r="305" spans="1:5" s="43" customFormat="1" ht="15" outlineLevel="2">
      <c r="A305" s="56" t="s">
        <v>46</v>
      </c>
      <c r="B305" s="52"/>
      <c r="C305" s="52"/>
      <c r="D305" s="53">
        <f t="shared" si="4"/>
        <v>0</v>
      </c>
      <c r="E305" s="54"/>
    </row>
    <row r="306" spans="1:5" s="43" customFormat="1" ht="15" outlineLevel="2">
      <c r="A306" s="56" t="s">
        <v>47</v>
      </c>
      <c r="B306" s="52"/>
      <c r="C306" s="52"/>
      <c r="D306" s="53">
        <f t="shared" si="4"/>
        <v>0</v>
      </c>
      <c r="E306" s="54"/>
    </row>
    <row r="307" spans="1:5" s="43" customFormat="1" ht="15" outlineLevel="2">
      <c r="A307" s="56" t="s">
        <v>220</v>
      </c>
      <c r="B307" s="52"/>
      <c r="C307" s="52"/>
      <c r="D307" s="53">
        <f t="shared" si="4"/>
        <v>0</v>
      </c>
      <c r="E307" s="54"/>
    </row>
    <row r="308" spans="1:5" s="43" customFormat="1" ht="15" outlineLevel="2">
      <c r="A308" s="54" t="s">
        <v>221</v>
      </c>
      <c r="B308" s="52"/>
      <c r="C308" s="52"/>
      <c r="D308" s="53">
        <f t="shared" si="4"/>
        <v>0</v>
      </c>
      <c r="E308" s="54"/>
    </row>
    <row r="309" spans="1:5" s="43" customFormat="1" ht="15" outlineLevel="2">
      <c r="A309" s="55" t="s">
        <v>222</v>
      </c>
      <c r="B309" s="52"/>
      <c r="C309" s="52"/>
      <c r="D309" s="53">
        <f t="shared" si="4"/>
        <v>0</v>
      </c>
      <c r="E309" s="54"/>
    </row>
    <row r="310" spans="1:5" s="43" customFormat="1" ht="15" outlineLevel="2">
      <c r="A310" s="55" t="s">
        <v>86</v>
      </c>
      <c r="B310" s="52"/>
      <c r="C310" s="52"/>
      <c r="D310" s="53">
        <f t="shared" si="4"/>
        <v>0</v>
      </c>
      <c r="E310" s="54"/>
    </row>
    <row r="311" spans="1:5" s="43" customFormat="1" ht="15" outlineLevel="2">
      <c r="A311" s="55" t="s">
        <v>54</v>
      </c>
      <c r="B311" s="52"/>
      <c r="C311" s="52"/>
      <c r="D311" s="53">
        <f t="shared" si="4"/>
        <v>0</v>
      </c>
      <c r="E311" s="54"/>
    </row>
    <row r="312" spans="1:5" s="43" customFormat="1" ht="15" outlineLevel="2">
      <c r="A312" s="55" t="s">
        <v>223</v>
      </c>
      <c r="B312" s="52"/>
      <c r="C312" s="52"/>
      <c r="D312" s="53">
        <f t="shared" si="4"/>
        <v>0</v>
      </c>
      <c r="E312" s="54"/>
    </row>
    <row r="313" spans="1:5" s="43" customFormat="1" ht="15" outlineLevel="1">
      <c r="A313" s="56" t="s">
        <v>224</v>
      </c>
      <c r="B313" s="58">
        <f>SUM(B314:B322)</f>
        <v>0</v>
      </c>
      <c r="C313" s="58">
        <f>SUM(C314:C322)</f>
        <v>76</v>
      </c>
      <c r="D313" s="53">
        <f t="shared" si="4"/>
        <v>0</v>
      </c>
      <c r="E313" s="54"/>
    </row>
    <row r="314" spans="1:5" s="43" customFormat="1" ht="15" outlineLevel="2">
      <c r="A314" s="56" t="s">
        <v>45</v>
      </c>
      <c r="B314" s="52"/>
      <c r="C314" s="52"/>
      <c r="D314" s="53">
        <f t="shared" si="4"/>
        <v>0</v>
      </c>
      <c r="E314" s="54"/>
    </row>
    <row r="315" spans="1:5" s="43" customFormat="1" ht="15" outlineLevel="2">
      <c r="A315" s="56" t="s">
        <v>46</v>
      </c>
      <c r="B315" s="52"/>
      <c r="C315" s="52">
        <v>76</v>
      </c>
      <c r="D315" s="53">
        <f t="shared" si="4"/>
        <v>0</v>
      </c>
      <c r="E315" s="54"/>
    </row>
    <row r="316" spans="1:5" s="43" customFormat="1" ht="15" outlineLevel="2">
      <c r="A316" s="55" t="s">
        <v>47</v>
      </c>
      <c r="B316" s="52"/>
      <c r="C316" s="52"/>
      <c r="D316" s="53">
        <f t="shared" si="4"/>
        <v>0</v>
      </c>
      <c r="E316" s="54"/>
    </row>
    <row r="317" spans="1:5" s="43" customFormat="1" ht="15" outlineLevel="2">
      <c r="A317" s="55" t="s">
        <v>225</v>
      </c>
      <c r="B317" s="52"/>
      <c r="C317" s="52"/>
      <c r="D317" s="53">
        <f t="shared" si="4"/>
        <v>0</v>
      </c>
      <c r="E317" s="54"/>
    </row>
    <row r="318" spans="1:5" s="43" customFormat="1" ht="15" outlineLevel="2">
      <c r="A318" s="55" t="s">
        <v>226</v>
      </c>
      <c r="B318" s="52"/>
      <c r="C318" s="52"/>
      <c r="D318" s="53">
        <f t="shared" si="4"/>
        <v>0</v>
      </c>
      <c r="E318" s="54"/>
    </row>
    <row r="319" spans="1:5" s="43" customFormat="1" ht="15" outlineLevel="2">
      <c r="A319" s="56" t="s">
        <v>227</v>
      </c>
      <c r="B319" s="52"/>
      <c r="C319" s="52"/>
      <c r="D319" s="53">
        <f t="shared" si="4"/>
        <v>0</v>
      </c>
      <c r="E319" s="54"/>
    </row>
    <row r="320" spans="1:5" s="43" customFormat="1" ht="15" outlineLevel="2">
      <c r="A320" s="56" t="s">
        <v>86</v>
      </c>
      <c r="B320" s="52"/>
      <c r="C320" s="52"/>
      <c r="D320" s="53">
        <f t="shared" si="4"/>
        <v>0</v>
      </c>
      <c r="E320" s="54"/>
    </row>
    <row r="321" spans="1:5" s="43" customFormat="1" ht="15" outlineLevel="2">
      <c r="A321" s="56" t="s">
        <v>54</v>
      </c>
      <c r="B321" s="52"/>
      <c r="C321" s="52"/>
      <c r="D321" s="53">
        <f t="shared" si="4"/>
        <v>0</v>
      </c>
      <c r="E321" s="54"/>
    </row>
    <row r="322" spans="1:5" s="43" customFormat="1" ht="15" outlineLevel="2">
      <c r="A322" s="56" t="s">
        <v>228</v>
      </c>
      <c r="B322" s="52"/>
      <c r="C322" s="52"/>
      <c r="D322" s="53">
        <f t="shared" si="4"/>
        <v>0</v>
      </c>
      <c r="E322" s="54"/>
    </row>
    <row r="323" spans="1:5" s="43" customFormat="1" ht="15" outlineLevel="1">
      <c r="A323" s="54" t="s">
        <v>229</v>
      </c>
      <c r="B323" s="58">
        <f>SUM(B324:B330)</f>
        <v>0</v>
      </c>
      <c r="C323" s="58">
        <f>SUM(C324:C330)</f>
        <v>0</v>
      </c>
      <c r="D323" s="53">
        <f t="shared" si="4"/>
        <v>0</v>
      </c>
      <c r="E323" s="54"/>
    </row>
    <row r="324" spans="1:5" s="43" customFormat="1" ht="15" outlineLevel="2">
      <c r="A324" s="55" t="s">
        <v>45</v>
      </c>
      <c r="B324" s="52"/>
      <c r="C324" s="52"/>
      <c r="D324" s="53">
        <f t="shared" si="4"/>
        <v>0</v>
      </c>
      <c r="E324" s="54"/>
    </row>
    <row r="325" spans="1:5" s="43" customFormat="1" ht="15" outlineLevel="2">
      <c r="A325" s="55" t="s">
        <v>46</v>
      </c>
      <c r="B325" s="52"/>
      <c r="C325" s="52"/>
      <c r="D325" s="53">
        <f aca="true" t="shared" si="5" ref="D325:D388">IF(B325&lt;&gt;0,C325/B325,0)</f>
        <v>0</v>
      </c>
      <c r="E325" s="54"/>
    </row>
    <row r="326" spans="1:5" s="43" customFormat="1" ht="15" outlineLevel="2">
      <c r="A326" s="57" t="s">
        <v>47</v>
      </c>
      <c r="B326" s="52"/>
      <c r="C326" s="52"/>
      <c r="D326" s="53">
        <f t="shared" si="5"/>
        <v>0</v>
      </c>
      <c r="E326" s="54"/>
    </row>
    <row r="327" spans="1:5" s="43" customFormat="1" ht="15" outlineLevel="2">
      <c r="A327" s="59" t="s">
        <v>230</v>
      </c>
      <c r="B327" s="52"/>
      <c r="C327" s="52"/>
      <c r="D327" s="53">
        <f t="shared" si="5"/>
        <v>0</v>
      </c>
      <c r="E327" s="54"/>
    </row>
    <row r="328" spans="1:5" s="43" customFormat="1" ht="15" outlineLevel="2">
      <c r="A328" s="56" t="s">
        <v>231</v>
      </c>
      <c r="B328" s="52"/>
      <c r="C328" s="52"/>
      <c r="D328" s="53">
        <f t="shared" si="5"/>
        <v>0</v>
      </c>
      <c r="E328" s="54"/>
    </row>
    <row r="329" spans="1:5" s="43" customFormat="1" ht="15" outlineLevel="2">
      <c r="A329" s="56" t="s">
        <v>54</v>
      </c>
      <c r="B329" s="52"/>
      <c r="C329" s="52"/>
      <c r="D329" s="53">
        <f t="shared" si="5"/>
        <v>0</v>
      </c>
      <c r="E329" s="54"/>
    </row>
    <row r="330" spans="1:5" s="43" customFormat="1" ht="15" outlineLevel="2">
      <c r="A330" s="55" t="s">
        <v>232</v>
      </c>
      <c r="B330" s="52"/>
      <c r="C330" s="52"/>
      <c r="D330" s="53">
        <f t="shared" si="5"/>
        <v>0</v>
      </c>
      <c r="E330" s="54"/>
    </row>
    <row r="331" spans="1:5" s="43" customFormat="1" ht="15" outlineLevel="1">
      <c r="A331" s="55" t="s">
        <v>233</v>
      </c>
      <c r="B331" s="58">
        <f>SUM(B332:B336)</f>
        <v>0</v>
      </c>
      <c r="C331" s="58">
        <f>SUM(C332:C336)</f>
        <v>0</v>
      </c>
      <c r="D331" s="53">
        <f t="shared" si="5"/>
        <v>0</v>
      </c>
      <c r="E331" s="54"/>
    </row>
    <row r="332" spans="1:5" s="43" customFormat="1" ht="15" outlineLevel="2">
      <c r="A332" s="55" t="s">
        <v>45</v>
      </c>
      <c r="B332" s="52"/>
      <c r="C332" s="52"/>
      <c r="D332" s="53">
        <f t="shared" si="5"/>
        <v>0</v>
      </c>
      <c r="E332" s="54"/>
    </row>
    <row r="333" spans="1:5" s="43" customFormat="1" ht="15" outlineLevel="2">
      <c r="A333" s="56" t="s">
        <v>46</v>
      </c>
      <c r="B333" s="52"/>
      <c r="C333" s="52"/>
      <c r="D333" s="53">
        <f t="shared" si="5"/>
        <v>0</v>
      </c>
      <c r="E333" s="54"/>
    </row>
    <row r="334" spans="1:5" s="43" customFormat="1" ht="15" outlineLevel="2">
      <c r="A334" s="55" t="s">
        <v>86</v>
      </c>
      <c r="B334" s="52"/>
      <c r="C334" s="52"/>
      <c r="D334" s="53">
        <f t="shared" si="5"/>
        <v>0</v>
      </c>
      <c r="E334" s="54"/>
    </row>
    <row r="335" spans="1:5" s="43" customFormat="1" ht="15" outlineLevel="2">
      <c r="A335" s="56" t="s">
        <v>234</v>
      </c>
      <c r="B335" s="52"/>
      <c r="C335" s="52"/>
      <c r="D335" s="53">
        <f t="shared" si="5"/>
        <v>0</v>
      </c>
      <c r="E335" s="54"/>
    </row>
    <row r="336" spans="1:5" s="43" customFormat="1" ht="15" outlineLevel="2">
      <c r="A336" s="55" t="s">
        <v>235</v>
      </c>
      <c r="B336" s="52"/>
      <c r="C336" s="52"/>
      <c r="D336" s="53">
        <f t="shared" si="5"/>
        <v>0</v>
      </c>
      <c r="E336" s="54"/>
    </row>
    <row r="337" spans="1:5" s="43" customFormat="1" ht="15" outlineLevel="1">
      <c r="A337" s="55" t="s">
        <v>236</v>
      </c>
      <c r="B337" s="58">
        <f>SUM(B338:B339)</f>
        <v>333</v>
      </c>
      <c r="C337" s="58">
        <f>SUM(C338:C339)</f>
        <v>350</v>
      </c>
      <c r="D337" s="53">
        <f t="shared" si="5"/>
        <v>1.0510510510510511</v>
      </c>
      <c r="E337" s="54"/>
    </row>
    <row r="338" spans="1:5" s="43" customFormat="1" ht="15" outlineLevel="2">
      <c r="A338" s="55" t="s">
        <v>237</v>
      </c>
      <c r="B338" s="52"/>
      <c r="C338" s="52"/>
      <c r="D338" s="53">
        <f t="shared" si="5"/>
        <v>0</v>
      </c>
      <c r="E338" s="54"/>
    </row>
    <row r="339" spans="1:5" s="43" customFormat="1" ht="15" outlineLevel="2">
      <c r="A339" s="55" t="s">
        <v>238</v>
      </c>
      <c r="B339" s="52">
        <v>333</v>
      </c>
      <c r="C339" s="52">
        <v>350</v>
      </c>
      <c r="D339" s="53">
        <f t="shared" si="5"/>
        <v>1.0510510510510511</v>
      </c>
      <c r="E339" s="54"/>
    </row>
    <row r="340" spans="1:5" s="43" customFormat="1" ht="15">
      <c r="A340" s="51" t="s">
        <v>239</v>
      </c>
      <c r="B340" s="52">
        <f>SUM(B341,B346,B353,B359,B365,B369,B373,B377,B383,B390)</f>
        <v>28497</v>
      </c>
      <c r="C340" s="52">
        <f>SUM(C341,C346,C353,C359,C365,C369,C373,C377,C383,C390)</f>
        <v>29521</v>
      </c>
      <c r="D340" s="53">
        <f t="shared" si="5"/>
        <v>1.0359336070463558</v>
      </c>
      <c r="E340" s="54"/>
    </row>
    <row r="341" spans="1:5" s="43" customFormat="1" ht="15" outlineLevel="1">
      <c r="A341" s="56" t="s">
        <v>240</v>
      </c>
      <c r="B341" s="58">
        <f>SUM(B342:B345)</f>
        <v>14132</v>
      </c>
      <c r="C341" s="58">
        <f>SUM(C342:C345)</f>
        <v>7265</v>
      </c>
      <c r="D341" s="53">
        <f t="shared" si="5"/>
        <v>0.514081517124257</v>
      </c>
      <c r="E341" s="54"/>
    </row>
    <row r="342" spans="1:5" s="43" customFormat="1" ht="15" outlineLevel="2">
      <c r="A342" s="55" t="s">
        <v>45</v>
      </c>
      <c r="B342" s="52">
        <v>6452</v>
      </c>
      <c r="C342" s="52">
        <v>3801</v>
      </c>
      <c r="D342" s="53">
        <f t="shared" si="5"/>
        <v>0.5891196528208308</v>
      </c>
      <c r="E342" s="54"/>
    </row>
    <row r="343" spans="1:5" s="43" customFormat="1" ht="15" outlineLevel="2">
      <c r="A343" s="55" t="s">
        <v>46</v>
      </c>
      <c r="B343" s="52">
        <v>861</v>
      </c>
      <c r="C343" s="52">
        <v>48</v>
      </c>
      <c r="D343" s="53">
        <f t="shared" si="5"/>
        <v>0.05574912891986063</v>
      </c>
      <c r="E343" s="54"/>
    </row>
    <row r="344" spans="1:5" s="43" customFormat="1" ht="15" outlineLevel="2">
      <c r="A344" s="55" t="s">
        <v>47</v>
      </c>
      <c r="B344" s="52"/>
      <c r="C344" s="52"/>
      <c r="D344" s="53">
        <f t="shared" si="5"/>
        <v>0</v>
      </c>
      <c r="E344" s="54"/>
    </row>
    <row r="345" spans="1:5" s="43" customFormat="1" ht="15" outlineLevel="2">
      <c r="A345" s="59" t="s">
        <v>241</v>
      </c>
      <c r="B345" s="52">
        <v>6819</v>
      </c>
      <c r="C345" s="52">
        <v>3416</v>
      </c>
      <c r="D345" s="53">
        <f t="shared" si="5"/>
        <v>0.5009532189470597</v>
      </c>
      <c r="E345" s="54"/>
    </row>
    <row r="346" spans="1:5" s="43" customFormat="1" ht="15" outlineLevel="1">
      <c r="A346" s="55" t="s">
        <v>242</v>
      </c>
      <c r="B346" s="58">
        <f>SUM(B347:B352)</f>
        <v>12515</v>
      </c>
      <c r="C346" s="58">
        <f>SUM(C347:C352)</f>
        <v>20294</v>
      </c>
      <c r="D346" s="53">
        <f t="shared" si="5"/>
        <v>1.62157411106672</v>
      </c>
      <c r="E346" s="54"/>
    </row>
    <row r="347" spans="1:5" s="43" customFormat="1" ht="15" outlineLevel="2">
      <c r="A347" s="55" t="s">
        <v>243</v>
      </c>
      <c r="B347" s="52">
        <v>959</v>
      </c>
      <c r="C347" s="52">
        <v>1688</v>
      </c>
      <c r="D347" s="53">
        <f t="shared" si="5"/>
        <v>1.7601668404588113</v>
      </c>
      <c r="E347" s="54"/>
    </row>
    <row r="348" spans="1:5" s="43" customFormat="1" ht="15" outlineLevel="2">
      <c r="A348" s="55" t="s">
        <v>244</v>
      </c>
      <c r="B348" s="52">
        <v>2838</v>
      </c>
      <c r="C348" s="52">
        <v>5956</v>
      </c>
      <c r="D348" s="53">
        <f t="shared" si="5"/>
        <v>2.098661028893587</v>
      </c>
      <c r="E348" s="54"/>
    </row>
    <row r="349" spans="1:5" s="43" customFormat="1" ht="15" outlineLevel="2">
      <c r="A349" s="56" t="s">
        <v>245</v>
      </c>
      <c r="B349" s="52">
        <v>1094</v>
      </c>
      <c r="C349" s="52">
        <v>5541</v>
      </c>
      <c r="D349" s="53">
        <f t="shared" si="5"/>
        <v>5.064899451553931</v>
      </c>
      <c r="E349" s="54"/>
    </row>
    <row r="350" spans="1:5" s="43" customFormat="1" ht="15" outlineLevel="2">
      <c r="A350" s="56" t="s">
        <v>246</v>
      </c>
      <c r="B350" s="52">
        <v>858</v>
      </c>
      <c r="C350" s="52">
        <f>1663-147</f>
        <v>1516</v>
      </c>
      <c r="D350" s="53">
        <f t="shared" si="5"/>
        <v>1.7668997668997668</v>
      </c>
      <c r="E350" s="54"/>
    </row>
    <row r="351" spans="1:5" s="43" customFormat="1" ht="15" outlineLevel="2">
      <c r="A351" s="56" t="s">
        <v>247</v>
      </c>
      <c r="B351" s="52">
        <v>28</v>
      </c>
      <c r="C351" s="52"/>
      <c r="D351" s="53">
        <f t="shared" si="5"/>
        <v>0</v>
      </c>
      <c r="E351" s="54"/>
    </row>
    <row r="352" spans="1:5" s="43" customFormat="1" ht="15" outlineLevel="2">
      <c r="A352" s="55" t="s">
        <v>248</v>
      </c>
      <c r="B352" s="52">
        <v>6738</v>
      </c>
      <c r="C352" s="52">
        <v>5593</v>
      </c>
      <c r="D352" s="53">
        <f t="shared" si="5"/>
        <v>0.830068269516177</v>
      </c>
      <c r="E352" s="54"/>
    </row>
    <row r="353" spans="1:5" s="43" customFormat="1" ht="15" outlineLevel="1">
      <c r="A353" s="55" t="s">
        <v>249</v>
      </c>
      <c r="B353" s="58">
        <f>SUM(B354:B358)</f>
        <v>838</v>
      </c>
      <c r="C353" s="58">
        <f>SUM(C354:C358)</f>
        <v>1343</v>
      </c>
      <c r="D353" s="53">
        <f t="shared" si="5"/>
        <v>1.6026252983293556</v>
      </c>
      <c r="E353" s="54"/>
    </row>
    <row r="354" spans="1:5" s="43" customFormat="1" ht="15" outlineLevel="2">
      <c r="A354" s="55" t="s">
        <v>250</v>
      </c>
      <c r="B354" s="52"/>
      <c r="C354" s="52">
        <v>1258</v>
      </c>
      <c r="D354" s="53">
        <f t="shared" si="5"/>
        <v>0</v>
      </c>
      <c r="E354" s="54"/>
    </row>
    <row r="355" spans="1:5" s="43" customFormat="1" ht="15" outlineLevel="2">
      <c r="A355" s="55" t="s">
        <v>251</v>
      </c>
      <c r="B355" s="52">
        <v>414</v>
      </c>
      <c r="C355" s="52">
        <v>33</v>
      </c>
      <c r="D355" s="53">
        <f t="shared" si="5"/>
        <v>0.07971014492753623</v>
      </c>
      <c r="E355" s="54"/>
    </row>
    <row r="356" spans="1:5" s="43" customFormat="1" ht="15" outlineLevel="2">
      <c r="A356" s="55" t="s">
        <v>252</v>
      </c>
      <c r="B356" s="52"/>
      <c r="C356" s="52"/>
      <c r="D356" s="53">
        <f t="shared" si="5"/>
        <v>0</v>
      </c>
      <c r="E356" s="54"/>
    </row>
    <row r="357" spans="1:5" s="43" customFormat="1" ht="15" outlineLevel="2">
      <c r="A357" s="56" t="s">
        <v>253</v>
      </c>
      <c r="B357" s="52"/>
      <c r="C357" s="52"/>
      <c r="D357" s="53">
        <f t="shared" si="5"/>
        <v>0</v>
      </c>
      <c r="E357" s="54"/>
    </row>
    <row r="358" spans="1:5" s="43" customFormat="1" ht="15" outlineLevel="2">
      <c r="A358" s="56" t="s">
        <v>254</v>
      </c>
      <c r="B358" s="52">
        <v>424</v>
      </c>
      <c r="C358" s="52">
        <v>52</v>
      </c>
      <c r="D358" s="53">
        <f t="shared" si="5"/>
        <v>0.12264150943396226</v>
      </c>
      <c r="E358" s="54"/>
    </row>
    <row r="359" spans="1:5" s="43" customFormat="1" ht="15" outlineLevel="1">
      <c r="A359" s="54" t="s">
        <v>255</v>
      </c>
      <c r="B359" s="58">
        <f>SUM(B360:B364)</f>
        <v>5</v>
      </c>
      <c r="C359" s="58">
        <f>SUM(C360:C364)</f>
        <v>5</v>
      </c>
      <c r="D359" s="53">
        <f t="shared" si="5"/>
        <v>1</v>
      </c>
      <c r="E359" s="54"/>
    </row>
    <row r="360" spans="1:5" s="43" customFormat="1" ht="15" outlineLevel="2">
      <c r="A360" s="55" t="s">
        <v>256</v>
      </c>
      <c r="B360" s="52"/>
      <c r="C360" s="52"/>
      <c r="D360" s="53">
        <f t="shared" si="5"/>
        <v>0</v>
      </c>
      <c r="E360" s="54"/>
    </row>
    <row r="361" spans="1:5" s="43" customFormat="1" ht="15" outlineLevel="2">
      <c r="A361" s="55" t="s">
        <v>257</v>
      </c>
      <c r="B361" s="52"/>
      <c r="C361" s="52"/>
      <c r="D361" s="53">
        <f t="shared" si="5"/>
        <v>0</v>
      </c>
      <c r="E361" s="54"/>
    </row>
    <row r="362" spans="1:5" s="43" customFormat="1" ht="15" outlineLevel="2">
      <c r="A362" s="55" t="s">
        <v>258</v>
      </c>
      <c r="B362" s="52"/>
      <c r="C362" s="52"/>
      <c r="D362" s="53">
        <f t="shared" si="5"/>
        <v>0</v>
      </c>
      <c r="E362" s="54"/>
    </row>
    <row r="363" spans="1:5" s="43" customFormat="1" ht="15" outlineLevel="2">
      <c r="A363" s="56" t="s">
        <v>259</v>
      </c>
      <c r="B363" s="52"/>
      <c r="C363" s="52"/>
      <c r="D363" s="53">
        <f t="shared" si="5"/>
        <v>0</v>
      </c>
      <c r="E363" s="54"/>
    </row>
    <row r="364" spans="1:5" s="43" customFormat="1" ht="15" outlineLevel="2">
      <c r="A364" s="56" t="s">
        <v>260</v>
      </c>
      <c r="B364" s="52">
        <v>5</v>
      </c>
      <c r="C364" s="52">
        <v>5</v>
      </c>
      <c r="D364" s="53">
        <f t="shared" si="5"/>
        <v>1</v>
      </c>
      <c r="E364" s="54"/>
    </row>
    <row r="365" spans="1:5" s="43" customFormat="1" ht="15" outlineLevel="1">
      <c r="A365" s="56" t="s">
        <v>261</v>
      </c>
      <c r="B365" s="58">
        <f>SUM(B366:B368)</f>
        <v>0</v>
      </c>
      <c r="C365" s="58">
        <f>SUM(C366:C368)</f>
        <v>0</v>
      </c>
      <c r="D365" s="53">
        <f t="shared" si="5"/>
        <v>0</v>
      </c>
      <c r="E365" s="54"/>
    </row>
    <row r="366" spans="1:5" s="43" customFormat="1" ht="15" outlineLevel="2">
      <c r="A366" s="55" t="s">
        <v>262</v>
      </c>
      <c r="B366" s="52"/>
      <c r="C366" s="52"/>
      <c r="D366" s="53">
        <f t="shared" si="5"/>
        <v>0</v>
      </c>
      <c r="E366" s="54"/>
    </row>
    <row r="367" spans="1:5" s="43" customFormat="1" ht="15" outlineLevel="2">
      <c r="A367" s="55" t="s">
        <v>263</v>
      </c>
      <c r="B367" s="52"/>
      <c r="C367" s="52"/>
      <c r="D367" s="53">
        <f t="shared" si="5"/>
        <v>0</v>
      </c>
      <c r="E367" s="54"/>
    </row>
    <row r="368" spans="1:5" s="43" customFormat="1" ht="15" outlineLevel="2">
      <c r="A368" s="55" t="s">
        <v>264</v>
      </c>
      <c r="B368" s="52"/>
      <c r="C368" s="52"/>
      <c r="D368" s="53">
        <f t="shared" si="5"/>
        <v>0</v>
      </c>
      <c r="E368" s="54"/>
    </row>
    <row r="369" spans="1:5" s="43" customFormat="1" ht="15" outlineLevel="1">
      <c r="A369" s="56" t="s">
        <v>265</v>
      </c>
      <c r="B369" s="58">
        <f>SUM(B370:B372)</f>
        <v>0</v>
      </c>
      <c r="C369" s="58">
        <f>SUM(C370:C372)</f>
        <v>0</v>
      </c>
      <c r="D369" s="53">
        <f t="shared" si="5"/>
        <v>0</v>
      </c>
      <c r="E369" s="54"/>
    </row>
    <row r="370" spans="1:5" s="43" customFormat="1" ht="15" outlineLevel="2">
      <c r="A370" s="56" t="s">
        <v>266</v>
      </c>
      <c r="B370" s="52"/>
      <c r="C370" s="52"/>
      <c r="D370" s="53">
        <f t="shared" si="5"/>
        <v>0</v>
      </c>
      <c r="E370" s="54"/>
    </row>
    <row r="371" spans="1:5" s="43" customFormat="1" ht="15" outlineLevel="2">
      <c r="A371" s="56" t="s">
        <v>267</v>
      </c>
      <c r="B371" s="52"/>
      <c r="C371" s="52"/>
      <c r="D371" s="53">
        <f t="shared" si="5"/>
        <v>0</v>
      </c>
      <c r="E371" s="54"/>
    </row>
    <row r="372" spans="1:5" s="43" customFormat="1" ht="15" outlineLevel="2">
      <c r="A372" s="54" t="s">
        <v>268</v>
      </c>
      <c r="B372" s="52"/>
      <c r="C372" s="52"/>
      <c r="D372" s="53">
        <f t="shared" si="5"/>
        <v>0</v>
      </c>
      <c r="E372" s="54"/>
    </row>
    <row r="373" spans="1:5" s="43" customFormat="1" ht="15" outlineLevel="1">
      <c r="A373" s="55" t="s">
        <v>269</v>
      </c>
      <c r="B373" s="58">
        <f>SUM(B374:B376)</f>
        <v>0</v>
      </c>
      <c r="C373" s="58">
        <f>SUM(C374:C376)</f>
        <v>0</v>
      </c>
      <c r="D373" s="53">
        <f t="shared" si="5"/>
        <v>0</v>
      </c>
      <c r="E373" s="54"/>
    </row>
    <row r="374" spans="1:5" s="43" customFormat="1" ht="15" outlineLevel="2">
      <c r="A374" s="55" t="s">
        <v>270</v>
      </c>
      <c r="B374" s="52"/>
      <c r="C374" s="52"/>
      <c r="D374" s="53">
        <f t="shared" si="5"/>
        <v>0</v>
      </c>
      <c r="E374" s="54"/>
    </row>
    <row r="375" spans="1:5" s="43" customFormat="1" ht="15" outlineLevel="2">
      <c r="A375" s="55" t="s">
        <v>271</v>
      </c>
      <c r="B375" s="52"/>
      <c r="C375" s="52"/>
      <c r="D375" s="53">
        <f t="shared" si="5"/>
        <v>0</v>
      </c>
      <c r="E375" s="54"/>
    </row>
    <row r="376" spans="1:5" s="43" customFormat="1" ht="15" outlineLevel="2">
      <c r="A376" s="56" t="s">
        <v>272</v>
      </c>
      <c r="B376" s="52"/>
      <c r="C376" s="52"/>
      <c r="D376" s="53">
        <f t="shared" si="5"/>
        <v>0</v>
      </c>
      <c r="E376" s="54"/>
    </row>
    <row r="377" spans="1:5" s="43" customFormat="1" ht="15" outlineLevel="1">
      <c r="A377" s="56" t="s">
        <v>273</v>
      </c>
      <c r="B377" s="58">
        <f>SUM(B378:B382)</f>
        <v>170</v>
      </c>
      <c r="C377" s="58">
        <f>SUM(C378:C382)</f>
        <v>144</v>
      </c>
      <c r="D377" s="53">
        <f t="shared" si="5"/>
        <v>0.8470588235294118</v>
      </c>
      <c r="E377" s="54"/>
    </row>
    <row r="378" spans="1:5" s="43" customFormat="1" ht="15" outlineLevel="2">
      <c r="A378" s="56" t="s">
        <v>274</v>
      </c>
      <c r="B378" s="52">
        <v>2</v>
      </c>
      <c r="C378" s="52"/>
      <c r="D378" s="53">
        <f t="shared" si="5"/>
        <v>0</v>
      </c>
      <c r="E378" s="54"/>
    </row>
    <row r="379" spans="1:5" s="43" customFormat="1" ht="15" outlineLevel="2">
      <c r="A379" s="55" t="s">
        <v>275</v>
      </c>
      <c r="B379" s="52">
        <v>161</v>
      </c>
      <c r="C379" s="52">
        <v>139</v>
      </c>
      <c r="D379" s="53">
        <f t="shared" si="5"/>
        <v>0.8633540372670807</v>
      </c>
      <c r="E379" s="54"/>
    </row>
    <row r="380" spans="1:5" s="43" customFormat="1" ht="15" outlineLevel="2">
      <c r="A380" s="55" t="s">
        <v>276</v>
      </c>
      <c r="B380" s="52"/>
      <c r="C380" s="52">
        <v>5</v>
      </c>
      <c r="D380" s="53">
        <f t="shared" si="5"/>
        <v>0</v>
      </c>
      <c r="E380" s="54"/>
    </row>
    <row r="381" spans="1:5" s="43" customFormat="1" ht="15" outlineLevel="2">
      <c r="A381" s="55" t="s">
        <v>277</v>
      </c>
      <c r="B381" s="52"/>
      <c r="C381" s="52"/>
      <c r="D381" s="53">
        <f t="shared" si="5"/>
        <v>0</v>
      </c>
      <c r="E381" s="54"/>
    </row>
    <row r="382" spans="1:5" s="43" customFormat="1" ht="15" outlineLevel="2">
      <c r="A382" s="55" t="s">
        <v>278</v>
      </c>
      <c r="B382" s="52">
        <v>7</v>
      </c>
      <c r="C382" s="52"/>
      <c r="D382" s="53">
        <f t="shared" si="5"/>
        <v>0</v>
      </c>
      <c r="E382" s="54"/>
    </row>
    <row r="383" spans="1:5" s="43" customFormat="1" ht="15" outlineLevel="1">
      <c r="A383" s="55" t="s">
        <v>279</v>
      </c>
      <c r="B383" s="58">
        <f>SUM(B384:B389)</f>
        <v>0</v>
      </c>
      <c r="C383" s="58">
        <f>SUM(C384:C389)</f>
        <v>0</v>
      </c>
      <c r="D383" s="53">
        <f t="shared" si="5"/>
        <v>0</v>
      </c>
      <c r="E383" s="54"/>
    </row>
    <row r="384" spans="1:5" s="43" customFormat="1" ht="15" outlineLevel="2">
      <c r="A384" s="56" t="s">
        <v>280</v>
      </c>
      <c r="B384" s="52"/>
      <c r="C384" s="52"/>
      <c r="D384" s="53">
        <f t="shared" si="5"/>
        <v>0</v>
      </c>
      <c r="E384" s="54"/>
    </row>
    <row r="385" spans="1:5" s="43" customFormat="1" ht="15" outlineLevel="2">
      <c r="A385" s="56" t="s">
        <v>281</v>
      </c>
      <c r="B385" s="52"/>
      <c r="C385" s="52"/>
      <c r="D385" s="53">
        <f t="shared" si="5"/>
        <v>0</v>
      </c>
      <c r="E385" s="54"/>
    </row>
    <row r="386" spans="1:5" s="43" customFormat="1" ht="15" outlineLevel="2">
      <c r="A386" s="56" t="s">
        <v>282</v>
      </c>
      <c r="B386" s="52"/>
      <c r="C386" s="52"/>
      <c r="D386" s="53">
        <f t="shared" si="5"/>
        <v>0</v>
      </c>
      <c r="E386" s="54"/>
    </row>
    <row r="387" spans="1:5" s="43" customFormat="1" ht="15" outlineLevel="2">
      <c r="A387" s="54" t="s">
        <v>283</v>
      </c>
      <c r="B387" s="52"/>
      <c r="C387" s="52"/>
      <c r="D387" s="53">
        <f t="shared" si="5"/>
        <v>0</v>
      </c>
      <c r="E387" s="54"/>
    </row>
    <row r="388" spans="1:5" s="43" customFormat="1" ht="15" outlineLevel="2">
      <c r="A388" s="55" t="s">
        <v>284</v>
      </c>
      <c r="B388" s="52"/>
      <c r="C388" s="52"/>
      <c r="D388" s="53">
        <f t="shared" si="5"/>
        <v>0</v>
      </c>
      <c r="E388" s="54"/>
    </row>
    <row r="389" spans="1:5" s="43" customFormat="1" ht="15" outlineLevel="2">
      <c r="A389" s="55" t="s">
        <v>285</v>
      </c>
      <c r="B389" s="52"/>
      <c r="C389" s="52"/>
      <c r="D389" s="53">
        <f aca="true" t="shared" si="6" ref="D389:D452">IF(B389&lt;&gt;0,C389/B389,0)</f>
        <v>0</v>
      </c>
      <c r="E389" s="54"/>
    </row>
    <row r="390" spans="1:5" s="43" customFormat="1" ht="15" outlineLevel="1">
      <c r="A390" s="55" t="s">
        <v>286</v>
      </c>
      <c r="B390" s="52">
        <v>837</v>
      </c>
      <c r="C390" s="52">
        <v>470</v>
      </c>
      <c r="D390" s="53">
        <f t="shared" si="6"/>
        <v>0.5615292712066906</v>
      </c>
      <c r="E390" s="54"/>
    </row>
    <row r="391" spans="1:5" s="43" customFormat="1" ht="15">
      <c r="A391" s="51" t="s">
        <v>287</v>
      </c>
      <c r="B391" s="52">
        <f>SUM(B392,B397,B406,B412,B417,B422,B427,B434,B438,B442)</f>
        <v>2825</v>
      </c>
      <c r="C391" s="52">
        <f>SUM(C392,C397,C406,C412,C417,C422,C427,C434,C438,C442)</f>
        <v>891</v>
      </c>
      <c r="D391" s="53">
        <f t="shared" si="6"/>
        <v>0.3153982300884956</v>
      </c>
      <c r="E391" s="54"/>
    </row>
    <row r="392" spans="1:5" s="43" customFormat="1" ht="15" outlineLevel="1">
      <c r="A392" s="56" t="s">
        <v>288</v>
      </c>
      <c r="B392" s="58">
        <f>SUM(B393:B396)</f>
        <v>378</v>
      </c>
      <c r="C392" s="58">
        <f>SUM(C393:C396)</f>
        <v>609</v>
      </c>
      <c r="D392" s="53">
        <f t="shared" si="6"/>
        <v>1.6111111111111112</v>
      </c>
      <c r="E392" s="54"/>
    </row>
    <row r="393" spans="1:5" s="43" customFormat="1" ht="15" outlineLevel="2">
      <c r="A393" s="55" t="s">
        <v>45</v>
      </c>
      <c r="B393" s="52">
        <v>360</v>
      </c>
      <c r="C393" s="52">
        <v>566</v>
      </c>
      <c r="D393" s="53">
        <f t="shared" si="6"/>
        <v>1.5722222222222222</v>
      </c>
      <c r="E393" s="54"/>
    </row>
    <row r="394" spans="1:5" s="43" customFormat="1" ht="15" outlineLevel="2">
      <c r="A394" s="55" t="s">
        <v>46</v>
      </c>
      <c r="B394" s="52"/>
      <c r="C394" s="52">
        <v>15</v>
      </c>
      <c r="D394" s="53">
        <f t="shared" si="6"/>
        <v>0</v>
      </c>
      <c r="E394" s="54"/>
    </row>
    <row r="395" spans="1:5" s="43" customFormat="1" ht="15" outlineLevel="2">
      <c r="A395" s="55" t="s">
        <v>47</v>
      </c>
      <c r="B395" s="52"/>
      <c r="C395" s="52"/>
      <c r="D395" s="53">
        <f t="shared" si="6"/>
        <v>0</v>
      </c>
      <c r="E395" s="54"/>
    </row>
    <row r="396" spans="1:5" s="43" customFormat="1" ht="15" outlineLevel="2">
      <c r="A396" s="56" t="s">
        <v>289</v>
      </c>
      <c r="B396" s="52">
        <v>18</v>
      </c>
      <c r="C396" s="52">
        <v>28</v>
      </c>
      <c r="D396" s="53">
        <f t="shared" si="6"/>
        <v>1.5555555555555556</v>
      </c>
      <c r="E396" s="54"/>
    </row>
    <row r="397" spans="1:5" s="43" customFormat="1" ht="15" outlineLevel="1">
      <c r="A397" s="55" t="s">
        <v>290</v>
      </c>
      <c r="B397" s="58">
        <f>SUM(B398:B405)</f>
        <v>0</v>
      </c>
      <c r="C397" s="58">
        <f>SUM(C398:C405)</f>
        <v>0</v>
      </c>
      <c r="D397" s="53">
        <f t="shared" si="6"/>
        <v>0</v>
      </c>
      <c r="E397" s="54"/>
    </row>
    <row r="398" spans="1:5" s="43" customFormat="1" ht="15" outlineLevel="2">
      <c r="A398" s="55" t="s">
        <v>291</v>
      </c>
      <c r="B398" s="52"/>
      <c r="C398" s="52"/>
      <c r="D398" s="53">
        <f t="shared" si="6"/>
        <v>0</v>
      </c>
      <c r="E398" s="54"/>
    </row>
    <row r="399" spans="1:5" s="43" customFormat="1" ht="15" outlineLevel="2">
      <c r="A399" s="54" t="s">
        <v>292</v>
      </c>
      <c r="B399" s="52"/>
      <c r="C399" s="52"/>
      <c r="D399" s="53">
        <f t="shared" si="6"/>
        <v>0</v>
      </c>
      <c r="E399" s="54"/>
    </row>
    <row r="400" spans="1:5" s="43" customFormat="1" ht="15" outlineLevel="2">
      <c r="A400" s="55" t="s">
        <v>293</v>
      </c>
      <c r="B400" s="52"/>
      <c r="C400" s="52"/>
      <c r="D400" s="53">
        <f t="shared" si="6"/>
        <v>0</v>
      </c>
      <c r="E400" s="54"/>
    </row>
    <row r="401" spans="1:5" s="43" customFormat="1" ht="15" outlineLevel="2">
      <c r="A401" s="55" t="s">
        <v>294</v>
      </c>
      <c r="B401" s="52"/>
      <c r="C401" s="52"/>
      <c r="D401" s="53">
        <f t="shared" si="6"/>
        <v>0</v>
      </c>
      <c r="E401" s="54"/>
    </row>
    <row r="402" spans="1:5" s="43" customFormat="1" ht="15" outlineLevel="2">
      <c r="A402" s="55" t="s">
        <v>295</v>
      </c>
      <c r="B402" s="52"/>
      <c r="C402" s="52"/>
      <c r="D402" s="53">
        <f t="shared" si="6"/>
        <v>0</v>
      </c>
      <c r="E402" s="54"/>
    </row>
    <row r="403" spans="1:5" s="43" customFormat="1" ht="15" outlineLevel="2">
      <c r="A403" s="56" t="s">
        <v>296</v>
      </c>
      <c r="B403" s="52"/>
      <c r="C403" s="52"/>
      <c r="D403" s="53">
        <f t="shared" si="6"/>
        <v>0</v>
      </c>
      <c r="E403" s="54"/>
    </row>
    <row r="404" spans="1:5" s="43" customFormat="1" ht="15" outlineLevel="2">
      <c r="A404" s="56" t="s">
        <v>297</v>
      </c>
      <c r="B404" s="52"/>
      <c r="C404" s="52"/>
      <c r="D404" s="53">
        <f t="shared" si="6"/>
        <v>0</v>
      </c>
      <c r="E404" s="54"/>
    </row>
    <row r="405" spans="1:5" s="43" customFormat="1" ht="15" outlineLevel="2">
      <c r="A405" s="56" t="s">
        <v>298</v>
      </c>
      <c r="B405" s="52"/>
      <c r="C405" s="52"/>
      <c r="D405" s="53">
        <f t="shared" si="6"/>
        <v>0</v>
      </c>
      <c r="E405" s="54"/>
    </row>
    <row r="406" spans="1:5" s="43" customFormat="1" ht="15" outlineLevel="1">
      <c r="A406" s="56" t="s">
        <v>299</v>
      </c>
      <c r="B406" s="58">
        <f>SUM(B407:B411)</f>
        <v>10</v>
      </c>
      <c r="C406" s="58">
        <f>SUM(C407:C411)</f>
        <v>0</v>
      </c>
      <c r="D406" s="53">
        <f t="shared" si="6"/>
        <v>0</v>
      </c>
      <c r="E406" s="54"/>
    </row>
    <row r="407" spans="1:5" s="43" customFormat="1" ht="15" outlineLevel="2">
      <c r="A407" s="55" t="s">
        <v>291</v>
      </c>
      <c r="B407" s="52">
        <v>10</v>
      </c>
      <c r="C407" s="52"/>
      <c r="D407" s="53">
        <f t="shared" si="6"/>
        <v>0</v>
      </c>
      <c r="E407" s="54"/>
    </row>
    <row r="408" spans="1:5" s="43" customFormat="1" ht="15" outlineLevel="2">
      <c r="A408" s="55" t="s">
        <v>300</v>
      </c>
      <c r="B408" s="52"/>
      <c r="C408" s="52"/>
      <c r="D408" s="53">
        <f t="shared" si="6"/>
        <v>0</v>
      </c>
      <c r="E408" s="54"/>
    </row>
    <row r="409" spans="1:5" s="43" customFormat="1" ht="15" outlineLevel="2">
      <c r="A409" s="55" t="s">
        <v>301</v>
      </c>
      <c r="B409" s="52"/>
      <c r="C409" s="52"/>
      <c r="D409" s="53">
        <f t="shared" si="6"/>
        <v>0</v>
      </c>
      <c r="E409" s="54"/>
    </row>
    <row r="410" spans="1:5" s="43" customFormat="1" ht="15" outlineLevel="2">
      <c r="A410" s="56" t="s">
        <v>302</v>
      </c>
      <c r="B410" s="52"/>
      <c r="C410" s="52"/>
      <c r="D410" s="53">
        <f t="shared" si="6"/>
        <v>0</v>
      </c>
      <c r="E410" s="54"/>
    </row>
    <row r="411" spans="1:5" s="43" customFormat="1" ht="15" outlineLevel="2">
      <c r="A411" s="56" t="s">
        <v>303</v>
      </c>
      <c r="B411" s="52"/>
      <c r="C411" s="52"/>
      <c r="D411" s="53">
        <f t="shared" si="6"/>
        <v>0</v>
      </c>
      <c r="E411" s="54"/>
    </row>
    <row r="412" spans="1:5" s="43" customFormat="1" ht="15" outlineLevel="1">
      <c r="A412" s="56" t="s">
        <v>304</v>
      </c>
      <c r="B412" s="58">
        <f>SUM(B413:B416)</f>
        <v>254</v>
      </c>
      <c r="C412" s="58">
        <f>SUM(C413:C416)</f>
        <v>0</v>
      </c>
      <c r="D412" s="53">
        <f t="shared" si="6"/>
        <v>0</v>
      </c>
      <c r="E412" s="54"/>
    </row>
    <row r="413" spans="1:5" s="43" customFormat="1" ht="15" outlineLevel="2">
      <c r="A413" s="54" t="s">
        <v>291</v>
      </c>
      <c r="B413" s="52">
        <v>4</v>
      </c>
      <c r="C413" s="52"/>
      <c r="D413" s="53">
        <f t="shared" si="6"/>
        <v>0</v>
      </c>
      <c r="E413" s="54"/>
    </row>
    <row r="414" spans="1:5" s="43" customFormat="1" ht="15" outlineLevel="2">
      <c r="A414" s="55" t="s">
        <v>305</v>
      </c>
      <c r="B414" s="52">
        <v>50</v>
      </c>
      <c r="C414" s="52"/>
      <c r="D414" s="53">
        <f t="shared" si="6"/>
        <v>0</v>
      </c>
      <c r="E414" s="54"/>
    </row>
    <row r="415" spans="1:5" s="43" customFormat="1" ht="15" outlineLevel="2">
      <c r="A415" s="55" t="s">
        <v>306</v>
      </c>
      <c r="B415" s="52"/>
      <c r="C415" s="52"/>
      <c r="D415" s="53">
        <f t="shared" si="6"/>
        <v>0</v>
      </c>
      <c r="E415" s="54"/>
    </row>
    <row r="416" spans="1:5" s="43" customFormat="1" ht="15" outlineLevel="2">
      <c r="A416" s="56" t="s">
        <v>307</v>
      </c>
      <c r="B416" s="52">
        <v>200</v>
      </c>
      <c r="C416" s="52"/>
      <c r="D416" s="53">
        <f t="shared" si="6"/>
        <v>0</v>
      </c>
      <c r="E416" s="54"/>
    </row>
    <row r="417" spans="1:5" s="43" customFormat="1" ht="15" outlineLevel="1">
      <c r="A417" s="56" t="s">
        <v>308</v>
      </c>
      <c r="B417" s="58">
        <f>SUM(B418:B421)</f>
        <v>40</v>
      </c>
      <c r="C417" s="58">
        <f>SUM(C418:C421)</f>
        <v>0</v>
      </c>
      <c r="D417" s="53">
        <f t="shared" si="6"/>
        <v>0</v>
      </c>
      <c r="E417" s="54"/>
    </row>
    <row r="418" spans="1:5" s="43" customFormat="1" ht="15" outlineLevel="2">
      <c r="A418" s="56" t="s">
        <v>291</v>
      </c>
      <c r="B418" s="52"/>
      <c r="C418" s="52"/>
      <c r="D418" s="53">
        <f t="shared" si="6"/>
        <v>0</v>
      </c>
      <c r="E418" s="54"/>
    </row>
    <row r="419" spans="1:5" s="43" customFormat="1" ht="15" outlineLevel="2">
      <c r="A419" s="55" t="s">
        <v>309</v>
      </c>
      <c r="B419" s="52"/>
      <c r="C419" s="52"/>
      <c r="D419" s="53">
        <f t="shared" si="6"/>
        <v>0</v>
      </c>
      <c r="E419" s="54"/>
    </row>
    <row r="420" spans="1:5" s="43" customFormat="1" ht="15" outlineLevel="2">
      <c r="A420" s="55" t="s">
        <v>310</v>
      </c>
      <c r="B420" s="52"/>
      <c r="C420" s="52"/>
      <c r="D420" s="53">
        <f t="shared" si="6"/>
        <v>0</v>
      </c>
      <c r="E420" s="54"/>
    </row>
    <row r="421" spans="1:5" s="43" customFormat="1" ht="15" outlineLevel="2">
      <c r="A421" s="55" t="s">
        <v>311</v>
      </c>
      <c r="B421" s="52">
        <v>40</v>
      </c>
      <c r="C421" s="52"/>
      <c r="D421" s="53">
        <f t="shared" si="6"/>
        <v>0</v>
      </c>
      <c r="E421" s="54"/>
    </row>
    <row r="422" spans="1:5" s="43" customFormat="1" ht="15" outlineLevel="1">
      <c r="A422" s="56" t="s">
        <v>312</v>
      </c>
      <c r="B422" s="58">
        <f>SUM(B423:B426)</f>
        <v>0</v>
      </c>
      <c r="C422" s="58">
        <f>SUM(C423:C426)</f>
        <v>0</v>
      </c>
      <c r="D422" s="53">
        <f t="shared" si="6"/>
        <v>0</v>
      </c>
      <c r="E422" s="54"/>
    </row>
    <row r="423" spans="1:5" s="43" customFormat="1" ht="15" outlineLevel="2">
      <c r="A423" s="56" t="s">
        <v>313</v>
      </c>
      <c r="B423" s="52"/>
      <c r="C423" s="52"/>
      <c r="D423" s="53">
        <f t="shared" si="6"/>
        <v>0</v>
      </c>
      <c r="E423" s="54"/>
    </row>
    <row r="424" spans="1:5" s="43" customFormat="1" ht="15" outlineLevel="2">
      <c r="A424" s="56" t="s">
        <v>314</v>
      </c>
      <c r="B424" s="52"/>
      <c r="C424" s="52"/>
      <c r="D424" s="53">
        <f t="shared" si="6"/>
        <v>0</v>
      </c>
      <c r="E424" s="54"/>
    </row>
    <row r="425" spans="1:5" s="43" customFormat="1" ht="15" outlineLevel="2">
      <c r="A425" s="56" t="s">
        <v>315</v>
      </c>
      <c r="B425" s="52"/>
      <c r="C425" s="52"/>
      <c r="D425" s="53">
        <f t="shared" si="6"/>
        <v>0</v>
      </c>
      <c r="E425" s="54"/>
    </row>
    <row r="426" spans="1:5" s="43" customFormat="1" ht="15" outlineLevel="2">
      <c r="A426" s="56" t="s">
        <v>316</v>
      </c>
      <c r="B426" s="52"/>
      <c r="C426" s="52"/>
      <c r="D426" s="53">
        <f t="shared" si="6"/>
        <v>0</v>
      </c>
      <c r="E426" s="54"/>
    </row>
    <row r="427" spans="1:5" s="43" customFormat="1" ht="15" outlineLevel="1">
      <c r="A427" s="55" t="s">
        <v>317</v>
      </c>
      <c r="B427" s="58">
        <f>SUM(B428:B433)</f>
        <v>31</v>
      </c>
      <c r="C427" s="58">
        <f>SUM(C428:C433)</f>
        <v>76</v>
      </c>
      <c r="D427" s="53">
        <f t="shared" si="6"/>
        <v>2.4516129032258065</v>
      </c>
      <c r="E427" s="54"/>
    </row>
    <row r="428" spans="1:5" s="43" customFormat="1" ht="15" outlineLevel="2">
      <c r="A428" s="55" t="s">
        <v>291</v>
      </c>
      <c r="B428" s="52">
        <v>13</v>
      </c>
      <c r="C428" s="52">
        <v>43</v>
      </c>
      <c r="D428" s="53">
        <f t="shared" si="6"/>
        <v>3.3076923076923075</v>
      </c>
      <c r="E428" s="54"/>
    </row>
    <row r="429" spans="1:5" s="43" customFormat="1" ht="15" outlineLevel="2">
      <c r="A429" s="56" t="s">
        <v>318</v>
      </c>
      <c r="B429" s="52"/>
      <c r="C429" s="52">
        <v>21</v>
      </c>
      <c r="D429" s="53">
        <f t="shared" si="6"/>
        <v>0</v>
      </c>
      <c r="E429" s="54"/>
    </row>
    <row r="430" spans="1:5" s="43" customFormat="1" ht="15" outlineLevel="2">
      <c r="A430" s="56" t="s">
        <v>319</v>
      </c>
      <c r="B430" s="52"/>
      <c r="C430" s="52"/>
      <c r="D430" s="53">
        <f t="shared" si="6"/>
        <v>0</v>
      </c>
      <c r="E430" s="54"/>
    </row>
    <row r="431" spans="1:5" s="43" customFormat="1" ht="15" outlineLevel="2">
      <c r="A431" s="56" t="s">
        <v>320</v>
      </c>
      <c r="B431" s="52"/>
      <c r="C431" s="52"/>
      <c r="D431" s="53">
        <f t="shared" si="6"/>
        <v>0</v>
      </c>
      <c r="E431" s="54"/>
    </row>
    <row r="432" spans="1:5" s="43" customFormat="1" ht="15" outlineLevel="2">
      <c r="A432" s="55" t="s">
        <v>321</v>
      </c>
      <c r="B432" s="52">
        <v>10</v>
      </c>
      <c r="C432" s="52">
        <v>9</v>
      </c>
      <c r="D432" s="53">
        <f t="shared" si="6"/>
        <v>0.9</v>
      </c>
      <c r="E432" s="54"/>
    </row>
    <row r="433" spans="1:5" s="43" customFormat="1" ht="15" outlineLevel="2">
      <c r="A433" s="55" t="s">
        <v>322</v>
      </c>
      <c r="B433" s="52">
        <v>8</v>
      </c>
      <c r="C433" s="52">
        <v>3</v>
      </c>
      <c r="D433" s="53">
        <f t="shared" si="6"/>
        <v>0.375</v>
      </c>
      <c r="E433" s="54"/>
    </row>
    <row r="434" spans="1:5" s="43" customFormat="1" ht="15" outlineLevel="1">
      <c r="A434" s="55" t="s">
        <v>323</v>
      </c>
      <c r="B434" s="58">
        <f>SUM(B435:B437)</f>
        <v>0</v>
      </c>
      <c r="C434" s="58">
        <f>SUM(C435:C437)</f>
        <v>0</v>
      </c>
      <c r="D434" s="53">
        <f t="shared" si="6"/>
        <v>0</v>
      </c>
      <c r="E434" s="54"/>
    </row>
    <row r="435" spans="1:5" s="43" customFormat="1" ht="15" outlineLevel="2">
      <c r="A435" s="56" t="s">
        <v>324</v>
      </c>
      <c r="B435" s="52"/>
      <c r="C435" s="52"/>
      <c r="D435" s="53">
        <f t="shared" si="6"/>
        <v>0</v>
      </c>
      <c r="E435" s="54"/>
    </row>
    <row r="436" spans="1:5" s="43" customFormat="1" ht="15" outlineLevel="2">
      <c r="A436" s="56" t="s">
        <v>325</v>
      </c>
      <c r="B436" s="52"/>
      <c r="C436" s="52"/>
      <c r="D436" s="53">
        <f t="shared" si="6"/>
        <v>0</v>
      </c>
      <c r="E436" s="54"/>
    </row>
    <row r="437" spans="1:5" s="43" customFormat="1" ht="15" outlineLevel="2">
      <c r="A437" s="56" t="s">
        <v>326</v>
      </c>
      <c r="B437" s="52"/>
      <c r="C437" s="52"/>
      <c r="D437" s="53">
        <f t="shared" si="6"/>
        <v>0</v>
      </c>
      <c r="E437" s="54"/>
    </row>
    <row r="438" spans="1:5" s="43" customFormat="1" ht="15" outlineLevel="1">
      <c r="A438" s="54" t="s">
        <v>327</v>
      </c>
      <c r="B438" s="58">
        <f>SUM(B439:B441)</f>
        <v>0</v>
      </c>
      <c r="C438" s="58">
        <f>SUM(C439:C441)</f>
        <v>0</v>
      </c>
      <c r="D438" s="53">
        <f t="shared" si="6"/>
        <v>0</v>
      </c>
      <c r="E438" s="54"/>
    </row>
    <row r="439" spans="1:5" s="43" customFormat="1" ht="15" outlineLevel="2">
      <c r="A439" s="56" t="s">
        <v>328</v>
      </c>
      <c r="B439" s="52"/>
      <c r="C439" s="52"/>
      <c r="D439" s="53">
        <f t="shared" si="6"/>
        <v>0</v>
      </c>
      <c r="E439" s="54"/>
    </row>
    <row r="440" spans="1:5" s="43" customFormat="1" ht="15" outlineLevel="2">
      <c r="A440" s="56" t="s">
        <v>329</v>
      </c>
      <c r="B440" s="52"/>
      <c r="C440" s="52"/>
      <c r="D440" s="53">
        <f t="shared" si="6"/>
        <v>0</v>
      </c>
      <c r="E440" s="54"/>
    </row>
    <row r="441" spans="1:5" s="43" customFormat="1" ht="15" outlineLevel="2">
      <c r="A441" s="56" t="s">
        <v>330</v>
      </c>
      <c r="B441" s="52"/>
      <c r="C441" s="52"/>
      <c r="D441" s="53">
        <f t="shared" si="6"/>
        <v>0</v>
      </c>
      <c r="E441" s="54"/>
    </row>
    <row r="442" spans="1:5" s="43" customFormat="1" ht="15" outlineLevel="1">
      <c r="A442" s="55" t="s">
        <v>331</v>
      </c>
      <c r="B442" s="58">
        <f>SUM(B443:B446)</f>
        <v>2112</v>
      </c>
      <c r="C442" s="58">
        <f>SUM(C443:C446)</f>
        <v>206</v>
      </c>
      <c r="D442" s="53">
        <f t="shared" si="6"/>
        <v>0.09753787878787878</v>
      </c>
      <c r="E442" s="54"/>
    </row>
    <row r="443" spans="1:5" s="43" customFormat="1" ht="15" outlineLevel="2">
      <c r="A443" s="55" t="s">
        <v>332</v>
      </c>
      <c r="B443" s="52"/>
      <c r="C443" s="52"/>
      <c r="D443" s="53">
        <f t="shared" si="6"/>
        <v>0</v>
      </c>
      <c r="E443" s="54"/>
    </row>
    <row r="444" spans="1:5" s="43" customFormat="1" ht="15" outlineLevel="2">
      <c r="A444" s="56" t="s">
        <v>333</v>
      </c>
      <c r="B444" s="52"/>
      <c r="C444" s="52"/>
      <c r="D444" s="53">
        <f t="shared" si="6"/>
        <v>0</v>
      </c>
      <c r="E444" s="54"/>
    </row>
    <row r="445" spans="1:5" s="43" customFormat="1" ht="15" outlineLevel="2">
      <c r="A445" s="56" t="s">
        <v>334</v>
      </c>
      <c r="B445" s="52"/>
      <c r="C445" s="52"/>
      <c r="D445" s="53">
        <f t="shared" si="6"/>
        <v>0</v>
      </c>
      <c r="E445" s="54"/>
    </row>
    <row r="446" spans="1:5" s="43" customFormat="1" ht="15" outlineLevel="2">
      <c r="A446" s="56" t="s">
        <v>335</v>
      </c>
      <c r="B446" s="52">
        <v>2112</v>
      </c>
      <c r="C446" s="52">
        <v>206</v>
      </c>
      <c r="D446" s="53">
        <f t="shared" si="6"/>
        <v>0.09753787878787878</v>
      </c>
      <c r="E446" s="54"/>
    </row>
    <row r="447" spans="1:5" s="43" customFormat="1" ht="15">
      <c r="A447" s="51" t="s">
        <v>336</v>
      </c>
      <c r="B447" s="52">
        <f>SUM(B448,B464,B472,B483,B492,B500)</f>
        <v>2342</v>
      </c>
      <c r="C447" s="52">
        <f>SUM(C448,C464,C472,C483,C492,C500)</f>
        <v>2530</v>
      </c>
      <c r="D447" s="53">
        <f t="shared" si="6"/>
        <v>1.0802732707087959</v>
      </c>
      <c r="E447" s="54"/>
    </row>
    <row r="448" spans="1:5" s="43" customFormat="1" ht="15" outlineLevel="1">
      <c r="A448" s="54" t="s">
        <v>337</v>
      </c>
      <c r="B448" s="58">
        <f>SUM(B449:B463)</f>
        <v>1289</v>
      </c>
      <c r="C448" s="58">
        <f>SUM(C449:C463)</f>
        <v>1625</v>
      </c>
      <c r="D448" s="53">
        <f t="shared" si="6"/>
        <v>1.26066718386346</v>
      </c>
      <c r="E448" s="54"/>
    </row>
    <row r="449" spans="1:5" s="43" customFormat="1" ht="15" outlineLevel="2">
      <c r="A449" s="54" t="s">
        <v>45</v>
      </c>
      <c r="B449" s="52">
        <v>527</v>
      </c>
      <c r="C449" s="52">
        <v>486</v>
      </c>
      <c r="D449" s="53">
        <f t="shared" si="6"/>
        <v>0.9222011385199241</v>
      </c>
      <c r="E449" s="54"/>
    </row>
    <row r="450" spans="1:5" s="43" customFormat="1" ht="15" outlineLevel="2">
      <c r="A450" s="54" t="s">
        <v>46</v>
      </c>
      <c r="B450" s="52">
        <v>24</v>
      </c>
      <c r="C450" s="52">
        <v>20</v>
      </c>
      <c r="D450" s="53">
        <f t="shared" si="6"/>
        <v>0.8333333333333334</v>
      </c>
      <c r="E450" s="54"/>
    </row>
    <row r="451" spans="1:5" s="43" customFormat="1" ht="15" outlineLevel="2">
      <c r="A451" s="54" t="s">
        <v>47</v>
      </c>
      <c r="B451" s="52"/>
      <c r="C451" s="52"/>
      <c r="D451" s="53">
        <f t="shared" si="6"/>
        <v>0</v>
      </c>
      <c r="E451" s="54"/>
    </row>
    <row r="452" spans="1:5" s="43" customFormat="1" ht="15" outlineLevel="2">
      <c r="A452" s="54" t="s">
        <v>338</v>
      </c>
      <c r="B452" s="52">
        <v>37</v>
      </c>
      <c r="C452" s="52">
        <v>150</v>
      </c>
      <c r="D452" s="53">
        <f t="shared" si="6"/>
        <v>4.054054054054054</v>
      </c>
      <c r="E452" s="54"/>
    </row>
    <row r="453" spans="1:5" s="43" customFormat="1" ht="15" outlineLevel="2">
      <c r="A453" s="54" t="s">
        <v>339</v>
      </c>
      <c r="B453" s="52"/>
      <c r="C453" s="52"/>
      <c r="D453" s="53">
        <f aca="true" t="shared" si="7" ref="D453:D516">IF(B453&lt;&gt;0,C453/B453,0)</f>
        <v>0</v>
      </c>
      <c r="E453" s="54"/>
    </row>
    <row r="454" spans="1:5" s="43" customFormat="1" ht="15" outlineLevel="2">
      <c r="A454" s="54" t="s">
        <v>340</v>
      </c>
      <c r="B454" s="52"/>
      <c r="C454" s="52"/>
      <c r="D454" s="53">
        <f t="shared" si="7"/>
        <v>0</v>
      </c>
      <c r="E454" s="54"/>
    </row>
    <row r="455" spans="1:5" s="43" customFormat="1" ht="15" outlineLevel="2">
      <c r="A455" s="54" t="s">
        <v>341</v>
      </c>
      <c r="B455" s="52"/>
      <c r="C455" s="52"/>
      <c r="D455" s="53">
        <f t="shared" si="7"/>
        <v>0</v>
      </c>
      <c r="E455" s="54"/>
    </row>
    <row r="456" spans="1:5" s="43" customFormat="1" ht="15" outlineLevel="2">
      <c r="A456" s="54" t="s">
        <v>342</v>
      </c>
      <c r="B456" s="52">
        <v>17</v>
      </c>
      <c r="C456" s="52">
        <v>151</v>
      </c>
      <c r="D456" s="53">
        <f t="shared" si="7"/>
        <v>8.882352941176471</v>
      </c>
      <c r="E456" s="54"/>
    </row>
    <row r="457" spans="1:5" s="43" customFormat="1" ht="15" outlineLevel="2">
      <c r="A457" s="54" t="s">
        <v>343</v>
      </c>
      <c r="B457" s="52">
        <v>17</v>
      </c>
      <c r="C457" s="52">
        <v>76</v>
      </c>
      <c r="D457" s="53">
        <f t="shared" si="7"/>
        <v>4.470588235294118</v>
      </c>
      <c r="E457" s="54"/>
    </row>
    <row r="458" spans="1:5" s="43" customFormat="1" ht="15" outlineLevel="2">
      <c r="A458" s="54" t="s">
        <v>344</v>
      </c>
      <c r="B458" s="52"/>
      <c r="C458" s="52"/>
      <c r="D458" s="53">
        <f t="shared" si="7"/>
        <v>0</v>
      </c>
      <c r="E458" s="54"/>
    </row>
    <row r="459" spans="1:5" s="43" customFormat="1" ht="15" outlineLevel="2">
      <c r="A459" s="54" t="s">
        <v>345</v>
      </c>
      <c r="B459" s="52"/>
      <c r="C459" s="52"/>
      <c r="D459" s="53">
        <f t="shared" si="7"/>
        <v>0</v>
      </c>
      <c r="E459" s="54"/>
    </row>
    <row r="460" spans="1:5" s="43" customFormat="1" ht="15" outlineLevel="2">
      <c r="A460" s="54" t="s">
        <v>346</v>
      </c>
      <c r="B460" s="52">
        <v>1</v>
      </c>
      <c r="C460" s="52">
        <v>30</v>
      </c>
      <c r="D460" s="53">
        <f t="shared" si="7"/>
        <v>30</v>
      </c>
      <c r="E460" s="54"/>
    </row>
    <row r="461" spans="1:5" s="43" customFormat="1" ht="15" outlineLevel="2">
      <c r="A461" s="54" t="s">
        <v>347</v>
      </c>
      <c r="B461" s="52"/>
      <c r="C461" s="52"/>
      <c r="D461" s="53">
        <f t="shared" si="7"/>
        <v>0</v>
      </c>
      <c r="E461" s="54"/>
    </row>
    <row r="462" spans="1:5" s="43" customFormat="1" ht="15" outlineLevel="2">
      <c r="A462" s="54" t="s">
        <v>348</v>
      </c>
      <c r="B462" s="52"/>
      <c r="C462" s="52">
        <v>12</v>
      </c>
      <c r="D462" s="53">
        <f t="shared" si="7"/>
        <v>0</v>
      </c>
      <c r="E462" s="54"/>
    </row>
    <row r="463" spans="1:5" s="43" customFormat="1" ht="15" outlineLevel="2">
      <c r="A463" s="54" t="s">
        <v>349</v>
      </c>
      <c r="B463" s="52">
        <v>666</v>
      </c>
      <c r="C463" s="52">
        <v>700</v>
      </c>
      <c r="D463" s="53">
        <f t="shared" si="7"/>
        <v>1.0510510510510511</v>
      </c>
      <c r="E463" s="54"/>
    </row>
    <row r="464" spans="1:5" s="43" customFormat="1" ht="15" outlineLevel="1">
      <c r="A464" s="54" t="s">
        <v>350</v>
      </c>
      <c r="B464" s="58">
        <f>SUM(B465:B471)</f>
        <v>0</v>
      </c>
      <c r="C464" s="58">
        <f>SUM(C465:C471)</f>
        <v>0</v>
      </c>
      <c r="D464" s="53">
        <f t="shared" si="7"/>
        <v>0</v>
      </c>
      <c r="E464" s="54"/>
    </row>
    <row r="465" spans="1:5" s="43" customFormat="1" ht="15" outlineLevel="2">
      <c r="A465" s="54" t="s">
        <v>45</v>
      </c>
      <c r="B465" s="52"/>
      <c r="C465" s="52"/>
      <c r="D465" s="53">
        <f t="shared" si="7"/>
        <v>0</v>
      </c>
      <c r="E465" s="54"/>
    </row>
    <row r="466" spans="1:5" s="43" customFormat="1" ht="15" outlineLevel="2">
      <c r="A466" s="54" t="s">
        <v>46</v>
      </c>
      <c r="B466" s="52"/>
      <c r="C466" s="52"/>
      <c r="D466" s="53">
        <f t="shared" si="7"/>
        <v>0</v>
      </c>
      <c r="E466" s="54"/>
    </row>
    <row r="467" spans="1:5" s="43" customFormat="1" ht="15" outlineLevel="2">
      <c r="A467" s="54" t="s">
        <v>47</v>
      </c>
      <c r="B467" s="52"/>
      <c r="C467" s="52"/>
      <c r="D467" s="53">
        <f t="shared" si="7"/>
        <v>0</v>
      </c>
      <c r="E467" s="54"/>
    </row>
    <row r="468" spans="1:5" s="43" customFormat="1" ht="15" outlineLevel="2">
      <c r="A468" s="54" t="s">
        <v>351</v>
      </c>
      <c r="B468" s="52"/>
      <c r="C468" s="52"/>
      <c r="D468" s="53">
        <f t="shared" si="7"/>
        <v>0</v>
      </c>
      <c r="E468" s="54"/>
    </row>
    <row r="469" spans="1:5" s="43" customFormat="1" ht="15" outlineLevel="2">
      <c r="A469" s="54" t="s">
        <v>352</v>
      </c>
      <c r="B469" s="52"/>
      <c r="C469" s="52"/>
      <c r="D469" s="53">
        <f t="shared" si="7"/>
        <v>0</v>
      </c>
      <c r="E469" s="54"/>
    </row>
    <row r="470" spans="1:5" s="43" customFormat="1" ht="15" outlineLevel="2">
      <c r="A470" s="54" t="s">
        <v>353</v>
      </c>
      <c r="B470" s="52"/>
      <c r="C470" s="52"/>
      <c r="D470" s="53">
        <f t="shared" si="7"/>
        <v>0</v>
      </c>
      <c r="E470" s="54"/>
    </row>
    <row r="471" spans="1:5" s="43" customFormat="1" ht="15" outlineLevel="2">
      <c r="A471" s="54" t="s">
        <v>354</v>
      </c>
      <c r="B471" s="52"/>
      <c r="C471" s="52"/>
      <c r="D471" s="53">
        <f t="shared" si="7"/>
        <v>0</v>
      </c>
      <c r="E471" s="54"/>
    </row>
    <row r="472" spans="1:5" s="43" customFormat="1" ht="15" outlineLevel="1">
      <c r="A472" s="54" t="s">
        <v>355</v>
      </c>
      <c r="B472" s="58">
        <f>SUM(B473:B482)</f>
        <v>177</v>
      </c>
      <c r="C472" s="58">
        <f>SUM(C473:C482)</f>
        <v>185</v>
      </c>
      <c r="D472" s="53">
        <f t="shared" si="7"/>
        <v>1.0451977401129944</v>
      </c>
      <c r="E472" s="54"/>
    </row>
    <row r="473" spans="1:5" s="43" customFormat="1" ht="15" outlineLevel="2">
      <c r="A473" s="54" t="s">
        <v>45</v>
      </c>
      <c r="B473" s="52">
        <v>14</v>
      </c>
      <c r="C473" s="52">
        <v>34</v>
      </c>
      <c r="D473" s="53">
        <f t="shared" si="7"/>
        <v>2.4285714285714284</v>
      </c>
      <c r="E473" s="54"/>
    </row>
    <row r="474" spans="1:5" s="43" customFormat="1" ht="15" outlineLevel="2">
      <c r="A474" s="54" t="s">
        <v>46</v>
      </c>
      <c r="B474" s="52">
        <v>4</v>
      </c>
      <c r="C474" s="52">
        <v>6</v>
      </c>
      <c r="D474" s="53">
        <f t="shared" si="7"/>
        <v>1.5</v>
      </c>
      <c r="E474" s="54"/>
    </row>
    <row r="475" spans="1:5" s="43" customFormat="1" ht="15" outlineLevel="2">
      <c r="A475" s="54" t="s">
        <v>47</v>
      </c>
      <c r="B475" s="52"/>
      <c r="C475" s="52"/>
      <c r="D475" s="53">
        <f t="shared" si="7"/>
        <v>0</v>
      </c>
      <c r="E475" s="54"/>
    </row>
    <row r="476" spans="1:5" s="43" customFormat="1" ht="15" outlineLevel="2">
      <c r="A476" s="54" t="s">
        <v>356</v>
      </c>
      <c r="B476" s="52"/>
      <c r="C476" s="52"/>
      <c r="D476" s="53">
        <f t="shared" si="7"/>
        <v>0</v>
      </c>
      <c r="E476" s="54"/>
    </row>
    <row r="477" spans="1:5" s="43" customFormat="1" ht="15" outlineLevel="2">
      <c r="A477" s="54" t="s">
        <v>357</v>
      </c>
      <c r="B477" s="52">
        <v>5</v>
      </c>
      <c r="C477" s="52">
        <v>5</v>
      </c>
      <c r="D477" s="53">
        <f t="shared" si="7"/>
        <v>1</v>
      </c>
      <c r="E477" s="54"/>
    </row>
    <row r="478" spans="1:5" s="43" customFormat="1" ht="15" outlineLevel="2">
      <c r="A478" s="54" t="s">
        <v>358</v>
      </c>
      <c r="B478" s="52"/>
      <c r="C478" s="52"/>
      <c r="D478" s="53">
        <f t="shared" si="7"/>
        <v>0</v>
      </c>
      <c r="E478" s="54"/>
    </row>
    <row r="479" spans="1:5" s="43" customFormat="1" ht="15" outlineLevel="2">
      <c r="A479" s="54" t="s">
        <v>359</v>
      </c>
      <c r="B479" s="52">
        <v>21</v>
      </c>
      <c r="C479" s="52">
        <v>20</v>
      </c>
      <c r="D479" s="53">
        <f t="shared" si="7"/>
        <v>0.9523809523809523</v>
      </c>
      <c r="E479" s="54"/>
    </row>
    <row r="480" spans="1:5" s="43" customFormat="1" ht="15" outlineLevel="2">
      <c r="A480" s="54" t="s">
        <v>360</v>
      </c>
      <c r="B480" s="52"/>
      <c r="C480" s="52"/>
      <c r="D480" s="53">
        <f t="shared" si="7"/>
        <v>0</v>
      </c>
      <c r="E480" s="54"/>
    </row>
    <row r="481" spans="1:5" s="43" customFormat="1" ht="15" outlineLevel="2">
      <c r="A481" s="54" t="s">
        <v>361</v>
      </c>
      <c r="B481" s="52"/>
      <c r="C481" s="52"/>
      <c r="D481" s="53">
        <f t="shared" si="7"/>
        <v>0</v>
      </c>
      <c r="E481" s="54"/>
    </row>
    <row r="482" spans="1:5" s="43" customFormat="1" ht="15" outlineLevel="2">
      <c r="A482" s="54" t="s">
        <v>362</v>
      </c>
      <c r="B482" s="52">
        <v>133</v>
      </c>
      <c r="C482" s="52">
        <v>120</v>
      </c>
      <c r="D482" s="53">
        <f t="shared" si="7"/>
        <v>0.9022556390977443</v>
      </c>
      <c r="E482" s="54"/>
    </row>
    <row r="483" spans="1:5" s="43" customFormat="1" ht="15" outlineLevel="1">
      <c r="A483" s="54" t="s">
        <v>363</v>
      </c>
      <c r="B483" s="58">
        <f>SUM(B484:B491)</f>
        <v>13</v>
      </c>
      <c r="C483" s="58">
        <f>SUM(C484:C491)</f>
        <v>16</v>
      </c>
      <c r="D483" s="53">
        <f t="shared" si="7"/>
        <v>1.2307692307692308</v>
      </c>
      <c r="E483" s="54"/>
    </row>
    <row r="484" spans="1:5" s="43" customFormat="1" ht="15" outlineLevel="2">
      <c r="A484" s="54" t="s">
        <v>45</v>
      </c>
      <c r="B484" s="52"/>
      <c r="C484" s="52"/>
      <c r="D484" s="53">
        <f t="shared" si="7"/>
        <v>0</v>
      </c>
      <c r="E484" s="54"/>
    </row>
    <row r="485" spans="1:5" s="43" customFormat="1" ht="15" outlineLevel="2">
      <c r="A485" s="54" t="s">
        <v>46</v>
      </c>
      <c r="B485" s="52"/>
      <c r="C485" s="52"/>
      <c r="D485" s="53">
        <f t="shared" si="7"/>
        <v>0</v>
      </c>
      <c r="E485" s="54"/>
    </row>
    <row r="486" spans="1:5" s="43" customFormat="1" ht="15" outlineLevel="2">
      <c r="A486" s="54" t="s">
        <v>47</v>
      </c>
      <c r="B486" s="52"/>
      <c r="C486" s="52"/>
      <c r="D486" s="53">
        <f t="shared" si="7"/>
        <v>0</v>
      </c>
      <c r="E486" s="54"/>
    </row>
    <row r="487" spans="1:5" s="43" customFormat="1" ht="15" outlineLevel="2">
      <c r="A487" s="54" t="s">
        <v>364</v>
      </c>
      <c r="B487" s="52">
        <v>2</v>
      </c>
      <c r="C487" s="52">
        <v>3</v>
      </c>
      <c r="D487" s="53">
        <f t="shared" si="7"/>
        <v>1.5</v>
      </c>
      <c r="E487" s="54"/>
    </row>
    <row r="488" spans="1:5" s="43" customFormat="1" ht="15" outlineLevel="2">
      <c r="A488" s="54" t="s">
        <v>365</v>
      </c>
      <c r="B488" s="52"/>
      <c r="C488" s="52"/>
      <c r="D488" s="53">
        <f t="shared" si="7"/>
        <v>0</v>
      </c>
      <c r="E488" s="54"/>
    </row>
    <row r="489" spans="1:5" s="43" customFormat="1" ht="15" outlineLevel="2">
      <c r="A489" s="54" t="s">
        <v>366</v>
      </c>
      <c r="B489" s="52"/>
      <c r="C489" s="52"/>
      <c r="D489" s="53">
        <f t="shared" si="7"/>
        <v>0</v>
      </c>
      <c r="E489" s="54"/>
    </row>
    <row r="490" spans="1:5" s="43" customFormat="1" ht="15" outlineLevel="2">
      <c r="A490" s="54" t="s">
        <v>367</v>
      </c>
      <c r="B490" s="52">
        <v>8</v>
      </c>
      <c r="C490" s="52">
        <v>8</v>
      </c>
      <c r="D490" s="53">
        <f t="shared" si="7"/>
        <v>1</v>
      </c>
      <c r="E490" s="54"/>
    </row>
    <row r="491" spans="1:5" s="43" customFormat="1" ht="15" outlineLevel="2">
      <c r="A491" s="54" t="s">
        <v>368</v>
      </c>
      <c r="B491" s="52">
        <v>3</v>
      </c>
      <c r="C491" s="52">
        <v>5</v>
      </c>
      <c r="D491" s="53">
        <f t="shared" si="7"/>
        <v>1.6666666666666667</v>
      </c>
      <c r="E491" s="54"/>
    </row>
    <row r="492" spans="1:5" s="43" customFormat="1" ht="15" outlineLevel="1">
      <c r="A492" s="54" t="s">
        <v>369</v>
      </c>
      <c r="B492" s="58">
        <f>SUM(B493:B499)</f>
        <v>443</v>
      </c>
      <c r="C492" s="58">
        <f>SUM(C493:C499)</f>
        <v>517</v>
      </c>
      <c r="D492" s="53">
        <f t="shared" si="7"/>
        <v>1.1670428893905191</v>
      </c>
      <c r="E492" s="54"/>
    </row>
    <row r="493" spans="1:5" s="43" customFormat="1" ht="15" outlineLevel="2">
      <c r="A493" s="54" t="s">
        <v>45</v>
      </c>
      <c r="B493" s="52">
        <v>257</v>
      </c>
      <c r="C493" s="52">
        <v>371</v>
      </c>
      <c r="D493" s="53">
        <f t="shared" si="7"/>
        <v>1.443579766536965</v>
      </c>
      <c r="E493" s="54"/>
    </row>
    <row r="494" spans="1:5" s="43" customFormat="1" ht="15" outlineLevel="2">
      <c r="A494" s="54" t="s">
        <v>46</v>
      </c>
      <c r="B494" s="52">
        <v>22</v>
      </c>
      <c r="C494" s="52">
        <v>14</v>
      </c>
      <c r="D494" s="53">
        <f t="shared" si="7"/>
        <v>0.6363636363636364</v>
      </c>
      <c r="E494" s="54"/>
    </row>
    <row r="495" spans="1:5" s="43" customFormat="1" ht="15" outlineLevel="2">
      <c r="A495" s="54" t="s">
        <v>47</v>
      </c>
      <c r="B495" s="52"/>
      <c r="C495" s="52"/>
      <c r="D495" s="53">
        <f t="shared" si="7"/>
        <v>0</v>
      </c>
      <c r="E495" s="54"/>
    </row>
    <row r="496" spans="1:5" s="43" customFormat="1" ht="15" outlineLevel="2">
      <c r="A496" s="54" t="s">
        <v>370</v>
      </c>
      <c r="B496" s="52"/>
      <c r="C496" s="52"/>
      <c r="D496" s="53">
        <f t="shared" si="7"/>
        <v>0</v>
      </c>
      <c r="E496" s="54"/>
    </row>
    <row r="497" spans="1:5" s="43" customFormat="1" ht="15" outlineLevel="2">
      <c r="A497" s="54" t="s">
        <v>371</v>
      </c>
      <c r="B497" s="52"/>
      <c r="C497" s="52"/>
      <c r="D497" s="53">
        <f t="shared" si="7"/>
        <v>0</v>
      </c>
      <c r="E497" s="54"/>
    </row>
    <row r="498" spans="1:5" s="43" customFormat="1" ht="15" outlineLevel="2">
      <c r="A498" s="54" t="s">
        <v>372</v>
      </c>
      <c r="B498" s="52"/>
      <c r="C498" s="52"/>
      <c r="D498" s="53">
        <f t="shared" si="7"/>
        <v>0</v>
      </c>
      <c r="E498" s="54"/>
    </row>
    <row r="499" spans="1:5" s="43" customFormat="1" ht="15" outlineLevel="2">
      <c r="A499" s="54" t="s">
        <v>373</v>
      </c>
      <c r="B499" s="52">
        <v>164</v>
      </c>
      <c r="C499" s="52">
        <v>132</v>
      </c>
      <c r="D499" s="53">
        <f t="shared" si="7"/>
        <v>0.8048780487804879</v>
      </c>
      <c r="E499" s="54"/>
    </row>
    <row r="500" spans="1:5" s="43" customFormat="1" ht="15" outlineLevel="1">
      <c r="A500" s="54" t="s">
        <v>374</v>
      </c>
      <c r="B500" s="58">
        <f>SUM(B501:B503)</f>
        <v>420</v>
      </c>
      <c r="C500" s="58">
        <f>SUM(C501:C503)</f>
        <v>187</v>
      </c>
      <c r="D500" s="53">
        <f t="shared" si="7"/>
        <v>0.4452380952380952</v>
      </c>
      <c r="E500" s="54"/>
    </row>
    <row r="501" spans="1:5" s="43" customFormat="1" ht="15" outlineLevel="2">
      <c r="A501" s="54" t="s">
        <v>375</v>
      </c>
      <c r="B501" s="52"/>
      <c r="C501" s="52"/>
      <c r="D501" s="53">
        <f t="shared" si="7"/>
        <v>0</v>
      </c>
      <c r="E501" s="54"/>
    </row>
    <row r="502" spans="1:5" s="43" customFormat="1" ht="15" outlineLevel="2">
      <c r="A502" s="54" t="s">
        <v>376</v>
      </c>
      <c r="B502" s="52"/>
      <c r="C502" s="52"/>
      <c r="D502" s="53">
        <f t="shared" si="7"/>
        <v>0</v>
      </c>
      <c r="E502" s="54"/>
    </row>
    <row r="503" spans="1:5" s="43" customFormat="1" ht="15" outlineLevel="2">
      <c r="A503" s="54" t="s">
        <v>377</v>
      </c>
      <c r="B503" s="52">
        <v>420</v>
      </c>
      <c r="C503" s="52">
        <v>187</v>
      </c>
      <c r="D503" s="53">
        <f t="shared" si="7"/>
        <v>0.4452380952380952</v>
      </c>
      <c r="E503" s="54"/>
    </row>
    <row r="504" spans="1:5" s="43" customFormat="1" ht="15">
      <c r="A504" s="51" t="s">
        <v>378</v>
      </c>
      <c r="B504" s="52">
        <f>SUM(B505,B524,B532,B534,B543,B547,B557,B565,B572,B580,B589,B594,B597,B600,B603,B606,B609,B613,B617,B625,B628)</f>
        <v>25878</v>
      </c>
      <c r="C504" s="52">
        <f>SUM(C505,C524,C532,C534,C543,C547,C557,C565,C572,C580,C589,C594,C597,C600,C603,C606,C609,C613,C617,C625,C628)</f>
        <v>20470</v>
      </c>
      <c r="D504" s="53">
        <f t="shared" si="7"/>
        <v>0.791019398717057</v>
      </c>
      <c r="E504" s="54"/>
    </row>
    <row r="505" spans="1:5" s="43" customFormat="1" ht="15" outlineLevel="1">
      <c r="A505" s="54" t="s">
        <v>379</v>
      </c>
      <c r="B505" s="58">
        <f>SUM(B506:B523)</f>
        <v>1352</v>
      </c>
      <c r="C505" s="58">
        <f>SUM(C506:C523)</f>
        <v>1440</v>
      </c>
      <c r="D505" s="53">
        <f t="shared" si="7"/>
        <v>1.0650887573964498</v>
      </c>
      <c r="E505" s="54"/>
    </row>
    <row r="506" spans="1:5" s="43" customFormat="1" ht="15" outlineLevel="2">
      <c r="A506" s="54" t="s">
        <v>45</v>
      </c>
      <c r="B506" s="52">
        <v>626</v>
      </c>
      <c r="C506" s="52">
        <v>638</v>
      </c>
      <c r="D506" s="53">
        <f t="shared" si="7"/>
        <v>1.0191693290734825</v>
      </c>
      <c r="E506" s="54"/>
    </row>
    <row r="507" spans="1:5" s="43" customFormat="1" ht="15" outlineLevel="2">
      <c r="A507" s="54" t="s">
        <v>46</v>
      </c>
      <c r="B507" s="52">
        <v>34</v>
      </c>
      <c r="C507" s="52">
        <v>65</v>
      </c>
      <c r="D507" s="53">
        <f t="shared" si="7"/>
        <v>1.911764705882353</v>
      </c>
      <c r="E507" s="54"/>
    </row>
    <row r="508" spans="1:5" s="43" customFormat="1" ht="15" outlineLevel="2">
      <c r="A508" s="54" t="s">
        <v>47</v>
      </c>
      <c r="B508" s="52"/>
      <c r="C508" s="52"/>
      <c r="D508" s="53">
        <f t="shared" si="7"/>
        <v>0</v>
      </c>
      <c r="E508" s="54"/>
    </row>
    <row r="509" spans="1:5" s="43" customFormat="1" ht="15" outlineLevel="2">
      <c r="A509" s="54" t="s">
        <v>380</v>
      </c>
      <c r="B509" s="52"/>
      <c r="C509" s="52"/>
      <c r="D509" s="53">
        <f t="shared" si="7"/>
        <v>0</v>
      </c>
      <c r="E509" s="54"/>
    </row>
    <row r="510" spans="1:5" s="43" customFormat="1" ht="15" outlineLevel="2">
      <c r="A510" s="54" t="s">
        <v>381</v>
      </c>
      <c r="B510" s="52"/>
      <c r="C510" s="52"/>
      <c r="D510" s="53">
        <f t="shared" si="7"/>
        <v>0</v>
      </c>
      <c r="E510" s="54"/>
    </row>
    <row r="511" spans="1:5" s="43" customFormat="1" ht="15" outlineLevel="2">
      <c r="A511" s="54" t="s">
        <v>382</v>
      </c>
      <c r="B511" s="52"/>
      <c r="C511" s="52"/>
      <c r="D511" s="53">
        <f t="shared" si="7"/>
        <v>0</v>
      </c>
      <c r="E511" s="54"/>
    </row>
    <row r="512" spans="1:5" s="43" customFormat="1" ht="15" outlineLevel="2">
      <c r="A512" s="54" t="s">
        <v>383</v>
      </c>
      <c r="B512" s="52"/>
      <c r="C512" s="52"/>
      <c r="D512" s="53">
        <f t="shared" si="7"/>
        <v>0</v>
      </c>
      <c r="E512" s="54"/>
    </row>
    <row r="513" spans="1:5" s="43" customFormat="1" ht="15" outlineLevel="2">
      <c r="A513" s="54" t="s">
        <v>86</v>
      </c>
      <c r="B513" s="52"/>
      <c r="C513" s="52"/>
      <c r="D513" s="53">
        <f t="shared" si="7"/>
        <v>0</v>
      </c>
      <c r="E513" s="54"/>
    </row>
    <row r="514" spans="1:5" s="43" customFormat="1" ht="15" outlineLevel="2">
      <c r="A514" s="54" t="s">
        <v>384</v>
      </c>
      <c r="B514" s="52">
        <v>105</v>
      </c>
      <c r="C514" s="52">
        <v>80</v>
      </c>
      <c r="D514" s="53">
        <f t="shared" si="7"/>
        <v>0.7619047619047619</v>
      </c>
      <c r="E514" s="54"/>
    </row>
    <row r="515" spans="1:5" s="43" customFormat="1" ht="15" outlineLevel="2">
      <c r="A515" s="54" t="s">
        <v>385</v>
      </c>
      <c r="B515" s="52"/>
      <c r="C515" s="52"/>
      <c r="D515" s="53">
        <f t="shared" si="7"/>
        <v>0</v>
      </c>
      <c r="E515" s="54"/>
    </row>
    <row r="516" spans="1:5" s="43" customFormat="1" ht="15" outlineLevel="2">
      <c r="A516" s="54" t="s">
        <v>386</v>
      </c>
      <c r="B516" s="52"/>
      <c r="C516" s="52"/>
      <c r="D516" s="53">
        <f t="shared" si="7"/>
        <v>0</v>
      </c>
      <c r="E516" s="54"/>
    </row>
    <row r="517" spans="1:5" s="43" customFormat="1" ht="15" outlineLevel="2">
      <c r="A517" s="54" t="s">
        <v>387</v>
      </c>
      <c r="B517" s="52">
        <v>8</v>
      </c>
      <c r="C517" s="52">
        <v>8</v>
      </c>
      <c r="D517" s="53">
        <f aca="true" t="shared" si="8" ref="D517:D580">IF(B517&lt;&gt;0,C517/B517,0)</f>
        <v>1</v>
      </c>
      <c r="E517" s="54"/>
    </row>
    <row r="518" spans="1:5" s="43" customFormat="1" ht="15" outlineLevel="2">
      <c r="A518" s="54" t="s">
        <v>388</v>
      </c>
      <c r="B518" s="52"/>
      <c r="C518" s="52"/>
      <c r="D518" s="53">
        <f t="shared" si="8"/>
        <v>0</v>
      </c>
      <c r="E518" s="54"/>
    </row>
    <row r="519" spans="1:5" s="43" customFormat="1" ht="15" outlineLevel="2">
      <c r="A519" s="54" t="s">
        <v>389</v>
      </c>
      <c r="B519" s="52"/>
      <c r="C519" s="52"/>
      <c r="D519" s="53">
        <f t="shared" si="8"/>
        <v>0</v>
      </c>
      <c r="E519" s="54"/>
    </row>
    <row r="520" spans="1:5" s="43" customFormat="1" ht="15" outlineLevel="2">
      <c r="A520" s="54" t="s">
        <v>390</v>
      </c>
      <c r="B520" s="52"/>
      <c r="C520" s="52"/>
      <c r="D520" s="53">
        <f t="shared" si="8"/>
        <v>0</v>
      </c>
      <c r="E520" s="54"/>
    </row>
    <row r="521" spans="1:5" s="43" customFormat="1" ht="15" outlineLevel="2">
      <c r="A521" s="54" t="s">
        <v>391</v>
      </c>
      <c r="B521" s="52"/>
      <c r="C521" s="52"/>
      <c r="D521" s="53">
        <f t="shared" si="8"/>
        <v>0</v>
      </c>
      <c r="E521" s="54"/>
    </row>
    <row r="522" spans="1:5" s="43" customFormat="1" ht="15" outlineLevel="2">
      <c r="A522" s="54" t="s">
        <v>54</v>
      </c>
      <c r="B522" s="52"/>
      <c r="C522" s="52"/>
      <c r="D522" s="53">
        <f t="shared" si="8"/>
        <v>0</v>
      </c>
      <c r="E522" s="54"/>
    </row>
    <row r="523" spans="1:5" s="43" customFormat="1" ht="15" outlineLevel="2">
      <c r="A523" s="54" t="s">
        <v>392</v>
      </c>
      <c r="B523" s="52">
        <v>579</v>
      </c>
      <c r="C523" s="52">
        <v>649</v>
      </c>
      <c r="D523" s="53">
        <f t="shared" si="8"/>
        <v>1.1208981001727116</v>
      </c>
      <c r="E523" s="54"/>
    </row>
    <row r="524" spans="1:5" s="43" customFormat="1" ht="15" outlineLevel="1">
      <c r="A524" s="54" t="s">
        <v>393</v>
      </c>
      <c r="B524" s="58">
        <f>SUM(B525:B531)</f>
        <v>422</v>
      </c>
      <c r="C524" s="58">
        <f>SUM(C525:C531)</f>
        <v>429</v>
      </c>
      <c r="D524" s="53">
        <f t="shared" si="8"/>
        <v>1.0165876777251184</v>
      </c>
      <c r="E524" s="54"/>
    </row>
    <row r="525" spans="1:5" s="43" customFormat="1" ht="15" outlineLevel="2">
      <c r="A525" s="54" t="s">
        <v>45</v>
      </c>
      <c r="B525" s="52">
        <v>311</v>
      </c>
      <c r="C525" s="52">
        <v>305</v>
      </c>
      <c r="D525" s="53">
        <f t="shared" si="8"/>
        <v>0.9807073954983923</v>
      </c>
      <c r="E525" s="54"/>
    </row>
    <row r="526" spans="1:5" s="43" customFormat="1" ht="15" outlineLevel="2">
      <c r="A526" s="54" t="s">
        <v>46</v>
      </c>
      <c r="B526" s="52">
        <v>12</v>
      </c>
      <c r="C526" s="52">
        <v>26</v>
      </c>
      <c r="D526" s="53">
        <f t="shared" si="8"/>
        <v>2.1666666666666665</v>
      </c>
      <c r="E526" s="54"/>
    </row>
    <row r="527" spans="1:5" s="43" customFormat="1" ht="15" outlineLevel="2">
      <c r="A527" s="54" t="s">
        <v>47</v>
      </c>
      <c r="B527" s="52"/>
      <c r="C527" s="52"/>
      <c r="D527" s="53">
        <f t="shared" si="8"/>
        <v>0</v>
      </c>
      <c r="E527" s="54"/>
    </row>
    <row r="528" spans="1:5" s="43" customFormat="1" ht="15" outlineLevel="2">
      <c r="A528" s="54" t="s">
        <v>394</v>
      </c>
      <c r="B528" s="52"/>
      <c r="C528" s="52"/>
      <c r="D528" s="53">
        <f t="shared" si="8"/>
        <v>0</v>
      </c>
      <c r="E528" s="54"/>
    </row>
    <row r="529" spans="1:5" s="43" customFormat="1" ht="15" outlineLevel="2">
      <c r="A529" s="54" t="s">
        <v>395</v>
      </c>
      <c r="B529" s="52"/>
      <c r="C529" s="52"/>
      <c r="D529" s="53">
        <f t="shared" si="8"/>
        <v>0</v>
      </c>
      <c r="E529" s="54"/>
    </row>
    <row r="530" spans="1:5" s="43" customFormat="1" ht="15" outlineLevel="2">
      <c r="A530" s="54" t="s">
        <v>396</v>
      </c>
      <c r="B530" s="52"/>
      <c r="C530" s="52"/>
      <c r="D530" s="53">
        <f t="shared" si="8"/>
        <v>0</v>
      </c>
      <c r="E530" s="54"/>
    </row>
    <row r="531" spans="1:5" s="43" customFormat="1" ht="15" outlineLevel="2">
      <c r="A531" s="54" t="s">
        <v>397</v>
      </c>
      <c r="B531" s="52">
        <v>99</v>
      </c>
      <c r="C531" s="52">
        <v>98</v>
      </c>
      <c r="D531" s="53">
        <f t="shared" si="8"/>
        <v>0.98989898989899</v>
      </c>
      <c r="E531" s="54"/>
    </row>
    <row r="532" spans="1:5" s="43" customFormat="1" ht="15" outlineLevel="1">
      <c r="A532" s="54" t="s">
        <v>398</v>
      </c>
      <c r="B532" s="58">
        <f>B533</f>
        <v>0</v>
      </c>
      <c r="C532" s="58">
        <f>C533</f>
        <v>0</v>
      </c>
      <c r="D532" s="53">
        <f t="shared" si="8"/>
        <v>0</v>
      </c>
      <c r="E532" s="54"/>
    </row>
    <row r="533" spans="1:5" s="43" customFormat="1" ht="15" outlineLevel="2">
      <c r="A533" s="54" t="s">
        <v>399</v>
      </c>
      <c r="B533" s="52"/>
      <c r="C533" s="52"/>
      <c r="D533" s="53">
        <f t="shared" si="8"/>
        <v>0</v>
      </c>
      <c r="E533" s="54"/>
    </row>
    <row r="534" spans="1:5" s="43" customFormat="1" ht="15" outlineLevel="1">
      <c r="A534" s="54" t="s">
        <v>400</v>
      </c>
      <c r="B534" s="58">
        <f>SUM(B535:B542)</f>
        <v>10813</v>
      </c>
      <c r="C534" s="58">
        <f>SUM(C535:C542)</f>
        <v>10792</v>
      </c>
      <c r="D534" s="53">
        <f t="shared" si="8"/>
        <v>0.9980578932766115</v>
      </c>
      <c r="E534" s="54"/>
    </row>
    <row r="535" spans="1:5" s="43" customFormat="1" ht="15" outlineLevel="2">
      <c r="A535" s="54" t="s">
        <v>401</v>
      </c>
      <c r="B535" s="52">
        <v>1</v>
      </c>
      <c r="C535" s="52"/>
      <c r="D535" s="53">
        <f t="shared" si="8"/>
        <v>0</v>
      </c>
      <c r="E535" s="54"/>
    </row>
    <row r="536" spans="1:5" s="43" customFormat="1" ht="15" outlineLevel="2">
      <c r="A536" s="54" t="s">
        <v>402</v>
      </c>
      <c r="B536" s="52">
        <v>142</v>
      </c>
      <c r="C536" s="52"/>
      <c r="D536" s="53">
        <f t="shared" si="8"/>
        <v>0</v>
      </c>
      <c r="E536" s="54"/>
    </row>
    <row r="537" spans="1:5" s="43" customFormat="1" ht="15" outlineLevel="2">
      <c r="A537" s="54" t="s">
        <v>403</v>
      </c>
      <c r="B537" s="52"/>
      <c r="C537" s="52"/>
      <c r="D537" s="53">
        <f t="shared" si="8"/>
        <v>0</v>
      </c>
      <c r="E537" s="54"/>
    </row>
    <row r="538" spans="1:5" s="43" customFormat="1" ht="15" outlineLevel="2">
      <c r="A538" s="54" t="s">
        <v>404</v>
      </c>
      <c r="B538" s="52">
        <v>4394</v>
      </c>
      <c r="C538" s="52">
        <v>6000</v>
      </c>
      <c r="D538" s="53">
        <f t="shared" si="8"/>
        <v>1.3654984069185252</v>
      </c>
      <c r="E538" s="54"/>
    </row>
    <row r="539" spans="1:5" s="43" customFormat="1" ht="15" outlineLevel="2">
      <c r="A539" s="54" t="s">
        <v>405</v>
      </c>
      <c r="B539" s="52">
        <v>2029</v>
      </c>
      <c r="C539" s="52">
        <v>1450</v>
      </c>
      <c r="D539" s="53">
        <f t="shared" si="8"/>
        <v>0.7146377525874815</v>
      </c>
      <c r="E539" s="54"/>
    </row>
    <row r="540" spans="1:5" s="43" customFormat="1" ht="15" outlineLevel="2">
      <c r="A540" s="54" t="s">
        <v>406</v>
      </c>
      <c r="B540" s="52">
        <v>4247</v>
      </c>
      <c r="C540" s="52">
        <v>3242</v>
      </c>
      <c r="D540" s="53">
        <f t="shared" si="8"/>
        <v>0.7633623734400753</v>
      </c>
      <c r="E540" s="54"/>
    </row>
    <row r="541" spans="1:5" s="43" customFormat="1" ht="15" outlineLevel="2">
      <c r="A541" s="54" t="s">
        <v>407</v>
      </c>
      <c r="B541" s="52"/>
      <c r="C541" s="52"/>
      <c r="D541" s="53">
        <f t="shared" si="8"/>
        <v>0</v>
      </c>
      <c r="E541" s="54"/>
    </row>
    <row r="542" spans="1:5" s="43" customFormat="1" ht="15" outlineLevel="2">
      <c r="A542" s="54" t="s">
        <v>408</v>
      </c>
      <c r="B542" s="52"/>
      <c r="C542" s="52">
        <v>100</v>
      </c>
      <c r="D542" s="53">
        <f t="shared" si="8"/>
        <v>0</v>
      </c>
      <c r="E542" s="54"/>
    </row>
    <row r="543" spans="1:5" s="43" customFormat="1" ht="15" outlineLevel="1">
      <c r="A543" s="54" t="s">
        <v>409</v>
      </c>
      <c r="B543" s="58">
        <f>SUM(B544:B546)</f>
        <v>10</v>
      </c>
      <c r="C543" s="58">
        <f>SUM(C544:C546)</f>
        <v>6</v>
      </c>
      <c r="D543" s="53">
        <f t="shared" si="8"/>
        <v>0.6</v>
      </c>
      <c r="E543" s="54"/>
    </row>
    <row r="544" spans="1:5" s="43" customFormat="1" ht="15" outlineLevel="2">
      <c r="A544" s="54" t="s">
        <v>410</v>
      </c>
      <c r="B544" s="52"/>
      <c r="C544" s="52"/>
      <c r="D544" s="53">
        <f t="shared" si="8"/>
        <v>0</v>
      </c>
      <c r="E544" s="54"/>
    </row>
    <row r="545" spans="1:5" s="43" customFormat="1" ht="15" outlineLevel="2">
      <c r="A545" s="54" t="s">
        <v>411</v>
      </c>
      <c r="B545" s="52"/>
      <c r="C545" s="52"/>
      <c r="D545" s="53">
        <f t="shared" si="8"/>
        <v>0</v>
      </c>
      <c r="E545" s="54"/>
    </row>
    <row r="546" spans="1:5" s="43" customFormat="1" ht="15" outlineLevel="2">
      <c r="A546" s="54" t="s">
        <v>412</v>
      </c>
      <c r="B546" s="52">
        <v>10</v>
      </c>
      <c r="C546" s="52">
        <v>6</v>
      </c>
      <c r="D546" s="53">
        <f t="shared" si="8"/>
        <v>0.6</v>
      </c>
      <c r="E546" s="54"/>
    </row>
    <row r="547" spans="1:5" s="43" customFormat="1" ht="15" outlineLevel="1">
      <c r="A547" s="54" t="s">
        <v>413</v>
      </c>
      <c r="B547" s="58">
        <f>SUM(B548:B556)</f>
        <v>2347</v>
      </c>
      <c r="C547" s="58">
        <f>SUM(C548:C556)</f>
        <v>2108</v>
      </c>
      <c r="D547" s="53">
        <f t="shared" si="8"/>
        <v>0.898167873881551</v>
      </c>
      <c r="E547" s="54"/>
    </row>
    <row r="548" spans="1:5" s="43" customFormat="1" ht="15" outlineLevel="2">
      <c r="A548" s="54" t="s">
        <v>414</v>
      </c>
      <c r="B548" s="52">
        <v>46</v>
      </c>
      <c r="C548" s="52">
        <v>3</v>
      </c>
      <c r="D548" s="53">
        <f t="shared" si="8"/>
        <v>0.06521739130434782</v>
      </c>
      <c r="E548" s="54"/>
    </row>
    <row r="549" spans="1:5" s="43" customFormat="1" ht="15" outlineLevel="2">
      <c r="A549" s="54" t="s">
        <v>415</v>
      </c>
      <c r="B549" s="52"/>
      <c r="C549" s="52"/>
      <c r="D549" s="53">
        <f t="shared" si="8"/>
        <v>0</v>
      </c>
      <c r="E549" s="54"/>
    </row>
    <row r="550" spans="1:5" s="43" customFormat="1" ht="15" outlineLevel="2">
      <c r="A550" s="54" t="s">
        <v>416</v>
      </c>
      <c r="B550" s="52"/>
      <c r="C550" s="52">
        <v>350</v>
      </c>
      <c r="D550" s="53">
        <f t="shared" si="8"/>
        <v>0</v>
      </c>
      <c r="E550" s="54"/>
    </row>
    <row r="551" spans="1:5" s="43" customFormat="1" ht="15" outlineLevel="2">
      <c r="A551" s="54" t="s">
        <v>417</v>
      </c>
      <c r="B551" s="52"/>
      <c r="C551" s="52">
        <v>628</v>
      </c>
      <c r="D551" s="53">
        <f t="shared" si="8"/>
        <v>0</v>
      </c>
      <c r="E551" s="54"/>
    </row>
    <row r="552" spans="1:5" s="43" customFormat="1" ht="15" outlineLevel="2">
      <c r="A552" s="54" t="s">
        <v>418</v>
      </c>
      <c r="B552" s="52"/>
      <c r="C552" s="52"/>
      <c r="D552" s="53">
        <f t="shared" si="8"/>
        <v>0</v>
      </c>
      <c r="E552" s="54"/>
    </row>
    <row r="553" spans="1:5" s="43" customFormat="1" ht="15" outlineLevel="2">
      <c r="A553" s="54" t="s">
        <v>419</v>
      </c>
      <c r="B553" s="52"/>
      <c r="C553" s="52"/>
      <c r="D553" s="53">
        <f t="shared" si="8"/>
        <v>0</v>
      </c>
      <c r="E553" s="54"/>
    </row>
    <row r="554" spans="1:5" s="43" customFormat="1" ht="15" outlineLevel="2">
      <c r="A554" s="54" t="s">
        <v>420</v>
      </c>
      <c r="B554" s="52"/>
      <c r="C554" s="52"/>
      <c r="D554" s="53">
        <f t="shared" si="8"/>
        <v>0</v>
      </c>
      <c r="E554" s="54"/>
    </row>
    <row r="555" spans="1:5" s="43" customFormat="1" ht="15" outlineLevel="2">
      <c r="A555" s="54" t="s">
        <v>421</v>
      </c>
      <c r="B555" s="52"/>
      <c r="C555" s="52"/>
      <c r="D555" s="53">
        <f t="shared" si="8"/>
        <v>0</v>
      </c>
      <c r="E555" s="54"/>
    </row>
    <row r="556" spans="1:5" s="43" customFormat="1" ht="15" outlineLevel="2">
      <c r="A556" s="54" t="s">
        <v>422</v>
      </c>
      <c r="B556" s="52">
        <v>2301</v>
      </c>
      <c r="C556" s="52">
        <v>1127</v>
      </c>
      <c r="D556" s="53">
        <f t="shared" si="8"/>
        <v>0.489787049109083</v>
      </c>
      <c r="E556" s="54"/>
    </row>
    <row r="557" spans="1:5" s="43" customFormat="1" ht="15" outlineLevel="1">
      <c r="A557" s="54" t="s">
        <v>423</v>
      </c>
      <c r="B557" s="58">
        <f>SUM(B558:B564)</f>
        <v>2388</v>
      </c>
      <c r="C557" s="58">
        <f>SUM(C558:C564)</f>
        <v>1820</v>
      </c>
      <c r="D557" s="53">
        <f t="shared" si="8"/>
        <v>0.7621440536013401</v>
      </c>
      <c r="E557" s="54"/>
    </row>
    <row r="558" spans="1:5" s="43" customFormat="1" ht="15" outlineLevel="2">
      <c r="A558" s="54" t="s">
        <v>424</v>
      </c>
      <c r="B558" s="52">
        <v>1085</v>
      </c>
      <c r="C558" s="52">
        <v>500</v>
      </c>
      <c r="D558" s="53">
        <f t="shared" si="8"/>
        <v>0.4608294930875576</v>
      </c>
      <c r="E558" s="54"/>
    </row>
    <row r="559" spans="1:5" s="43" customFormat="1" ht="15" outlineLevel="2">
      <c r="A559" s="54" t="s">
        <v>425</v>
      </c>
      <c r="B559" s="52"/>
      <c r="C559" s="52"/>
      <c r="D559" s="53">
        <f t="shared" si="8"/>
        <v>0</v>
      </c>
      <c r="E559" s="54"/>
    </row>
    <row r="560" spans="1:5" s="43" customFormat="1" ht="15" outlineLevel="2">
      <c r="A560" s="54" t="s">
        <v>426</v>
      </c>
      <c r="B560" s="52"/>
      <c r="C560" s="52"/>
      <c r="D560" s="53">
        <f t="shared" si="8"/>
        <v>0</v>
      </c>
      <c r="E560" s="54"/>
    </row>
    <row r="561" spans="1:5" s="43" customFormat="1" ht="15" outlineLevel="2">
      <c r="A561" s="54" t="s">
        <v>427</v>
      </c>
      <c r="B561" s="52">
        <v>10</v>
      </c>
      <c r="C561" s="52"/>
      <c r="D561" s="53">
        <f t="shared" si="8"/>
        <v>0</v>
      </c>
      <c r="E561" s="54"/>
    </row>
    <row r="562" spans="1:5" s="43" customFormat="1" ht="15" outlineLevel="2">
      <c r="A562" s="54" t="s">
        <v>428</v>
      </c>
      <c r="B562" s="52"/>
      <c r="C562" s="52">
        <v>40</v>
      </c>
      <c r="D562" s="53">
        <f t="shared" si="8"/>
        <v>0</v>
      </c>
      <c r="E562" s="54"/>
    </row>
    <row r="563" spans="1:5" s="43" customFormat="1" ht="15" outlineLevel="2">
      <c r="A563" s="54" t="s">
        <v>429</v>
      </c>
      <c r="B563" s="52"/>
      <c r="C563" s="52"/>
      <c r="D563" s="53">
        <f t="shared" si="8"/>
        <v>0</v>
      </c>
      <c r="E563" s="54"/>
    </row>
    <row r="564" spans="1:5" s="43" customFormat="1" ht="15" outlineLevel="2">
      <c r="A564" s="54" t="s">
        <v>430</v>
      </c>
      <c r="B564" s="52">
        <v>1293</v>
      </c>
      <c r="C564" s="52">
        <v>1280</v>
      </c>
      <c r="D564" s="53">
        <f t="shared" si="8"/>
        <v>0.9899458623356535</v>
      </c>
      <c r="E564" s="54"/>
    </row>
    <row r="565" spans="1:5" s="43" customFormat="1" ht="15" outlineLevel="1">
      <c r="A565" s="54" t="s">
        <v>431</v>
      </c>
      <c r="B565" s="58">
        <f>SUM(B566:B571)</f>
        <v>453</v>
      </c>
      <c r="C565" s="58">
        <f>SUM(C566:C571)</f>
        <v>270</v>
      </c>
      <c r="D565" s="53">
        <f t="shared" si="8"/>
        <v>0.5960264900662252</v>
      </c>
      <c r="E565" s="65"/>
    </row>
    <row r="566" spans="1:5" s="43" customFormat="1" ht="15" outlineLevel="2">
      <c r="A566" s="54" t="s">
        <v>432</v>
      </c>
      <c r="B566" s="66">
        <v>2</v>
      </c>
      <c r="C566" s="66">
        <v>47</v>
      </c>
      <c r="D566" s="53">
        <f t="shared" si="8"/>
        <v>23.5</v>
      </c>
      <c r="E566" s="65"/>
    </row>
    <row r="567" spans="1:5" s="43" customFormat="1" ht="15" outlineLevel="2">
      <c r="A567" s="54" t="s">
        <v>433</v>
      </c>
      <c r="B567" s="52"/>
      <c r="C567" s="52">
        <v>38</v>
      </c>
      <c r="D567" s="53">
        <f t="shared" si="8"/>
        <v>0</v>
      </c>
      <c r="E567" s="54"/>
    </row>
    <row r="568" spans="1:5" s="43" customFormat="1" ht="15" outlineLevel="2">
      <c r="A568" s="54" t="s">
        <v>434</v>
      </c>
      <c r="B568" s="52"/>
      <c r="C568" s="52"/>
      <c r="D568" s="53">
        <f t="shared" si="8"/>
        <v>0</v>
      </c>
      <c r="E568" s="54"/>
    </row>
    <row r="569" spans="1:5" s="43" customFormat="1" ht="15" outlineLevel="2">
      <c r="A569" s="54" t="s">
        <v>435</v>
      </c>
      <c r="B569" s="52"/>
      <c r="C569" s="52"/>
      <c r="D569" s="53">
        <f t="shared" si="8"/>
        <v>0</v>
      </c>
      <c r="E569" s="54"/>
    </row>
    <row r="570" spans="1:5" s="43" customFormat="1" ht="15" outlineLevel="2">
      <c r="A570" s="54" t="s">
        <v>436</v>
      </c>
      <c r="B570" s="52">
        <v>17</v>
      </c>
      <c r="C570" s="52">
        <v>107</v>
      </c>
      <c r="D570" s="53">
        <f t="shared" si="8"/>
        <v>6.294117647058823</v>
      </c>
      <c r="E570" s="54"/>
    </row>
    <row r="571" spans="1:5" s="43" customFormat="1" ht="15" outlineLevel="2">
      <c r="A571" s="54" t="s">
        <v>437</v>
      </c>
      <c r="B571" s="52">
        <v>434</v>
      </c>
      <c r="C571" s="52">
        <v>78</v>
      </c>
      <c r="D571" s="53">
        <f t="shared" si="8"/>
        <v>0.17972350230414746</v>
      </c>
      <c r="E571" s="54"/>
    </row>
    <row r="572" spans="1:5" s="43" customFormat="1" ht="15" outlineLevel="1">
      <c r="A572" s="54" t="s">
        <v>438</v>
      </c>
      <c r="B572" s="58">
        <f>SUM(B573:B579)</f>
        <v>261</v>
      </c>
      <c r="C572" s="58">
        <f>SUM(C573:C579)</f>
        <v>320</v>
      </c>
      <c r="D572" s="53">
        <f t="shared" si="8"/>
        <v>1.2260536398467432</v>
      </c>
      <c r="E572" s="65"/>
    </row>
    <row r="573" spans="1:5" s="43" customFormat="1" ht="15" outlineLevel="2">
      <c r="A573" s="54" t="s">
        <v>439</v>
      </c>
      <c r="B573" s="66"/>
      <c r="C573" s="66"/>
      <c r="D573" s="53">
        <f t="shared" si="8"/>
        <v>0</v>
      </c>
      <c r="E573" s="65"/>
    </row>
    <row r="574" spans="1:5" s="43" customFormat="1" ht="15" outlineLevel="2">
      <c r="A574" s="54" t="s">
        <v>440</v>
      </c>
      <c r="B574" s="66">
        <v>51</v>
      </c>
      <c r="C574" s="66">
        <v>320</v>
      </c>
      <c r="D574" s="53">
        <f t="shared" si="8"/>
        <v>6.2745098039215685</v>
      </c>
      <c r="E574" s="65"/>
    </row>
    <row r="575" spans="1:5" s="43" customFormat="1" ht="15" outlineLevel="2">
      <c r="A575" s="54" t="s">
        <v>441</v>
      </c>
      <c r="B575" s="52"/>
      <c r="C575" s="52"/>
      <c r="D575" s="53">
        <f t="shared" si="8"/>
        <v>0</v>
      </c>
      <c r="E575" s="54"/>
    </row>
    <row r="576" spans="1:5" s="43" customFormat="1" ht="15" outlineLevel="2">
      <c r="A576" s="54" t="s">
        <v>442</v>
      </c>
      <c r="B576" s="52">
        <v>206</v>
      </c>
      <c r="C576" s="52"/>
      <c r="D576" s="53">
        <f t="shared" si="8"/>
        <v>0</v>
      </c>
      <c r="E576" s="54"/>
    </row>
    <row r="577" spans="1:5" s="43" customFormat="1" ht="15" outlineLevel="2">
      <c r="A577" s="54" t="s">
        <v>443</v>
      </c>
      <c r="B577" s="52"/>
      <c r="C577" s="52"/>
      <c r="D577" s="53">
        <f t="shared" si="8"/>
        <v>0</v>
      </c>
      <c r="E577" s="54"/>
    </row>
    <row r="578" spans="1:5" s="43" customFormat="1" ht="15" outlineLevel="2">
      <c r="A578" s="54" t="s">
        <v>444</v>
      </c>
      <c r="B578" s="52">
        <v>4</v>
      </c>
      <c r="C578" s="52"/>
      <c r="D578" s="53">
        <f t="shared" si="8"/>
        <v>0</v>
      </c>
      <c r="E578" s="54"/>
    </row>
    <row r="579" spans="1:5" s="43" customFormat="1" ht="15" outlineLevel="2">
      <c r="A579" s="54" t="s">
        <v>445</v>
      </c>
      <c r="B579" s="52"/>
      <c r="C579" s="52"/>
      <c r="D579" s="53">
        <f t="shared" si="8"/>
        <v>0</v>
      </c>
      <c r="E579" s="54"/>
    </row>
    <row r="580" spans="1:5" s="43" customFormat="1" ht="15" outlineLevel="1">
      <c r="A580" s="54" t="s">
        <v>446</v>
      </c>
      <c r="B580" s="58">
        <f>SUM(B581:B588)</f>
        <v>566</v>
      </c>
      <c r="C580" s="58">
        <f>SUM(C581:C588)</f>
        <v>486</v>
      </c>
      <c r="D580" s="53">
        <f t="shared" si="8"/>
        <v>0.8586572438162544</v>
      </c>
      <c r="E580" s="54"/>
    </row>
    <row r="581" spans="1:5" s="43" customFormat="1" ht="15" outlineLevel="2">
      <c r="A581" s="54" t="s">
        <v>45</v>
      </c>
      <c r="B581" s="52">
        <v>96</v>
      </c>
      <c r="C581" s="52">
        <v>75</v>
      </c>
      <c r="D581" s="53">
        <f aca="true" t="shared" si="9" ref="D581:D644">IF(B581&lt;&gt;0,C581/B581,0)</f>
        <v>0.78125</v>
      </c>
      <c r="E581" s="54"/>
    </row>
    <row r="582" spans="1:5" s="43" customFormat="1" ht="15" outlineLevel="2">
      <c r="A582" s="54" t="s">
        <v>46</v>
      </c>
      <c r="B582" s="52">
        <v>34</v>
      </c>
      <c r="C582" s="52">
        <v>21</v>
      </c>
      <c r="D582" s="53">
        <f t="shared" si="9"/>
        <v>0.6176470588235294</v>
      </c>
      <c r="E582" s="54"/>
    </row>
    <row r="583" spans="1:5" s="43" customFormat="1" ht="15" outlineLevel="2">
      <c r="A583" s="54" t="s">
        <v>47</v>
      </c>
      <c r="B583" s="52"/>
      <c r="C583" s="52"/>
      <c r="D583" s="53">
        <f t="shared" si="9"/>
        <v>0</v>
      </c>
      <c r="E583" s="54"/>
    </row>
    <row r="584" spans="1:5" s="43" customFormat="1" ht="15" outlineLevel="2">
      <c r="A584" s="54" t="s">
        <v>447</v>
      </c>
      <c r="B584" s="52">
        <v>45</v>
      </c>
      <c r="C584" s="52">
        <v>26</v>
      </c>
      <c r="D584" s="53">
        <f t="shared" si="9"/>
        <v>0.5777777777777777</v>
      </c>
      <c r="E584" s="54"/>
    </row>
    <row r="585" spans="1:5" s="43" customFormat="1" ht="15" outlineLevel="2">
      <c r="A585" s="54" t="s">
        <v>448</v>
      </c>
      <c r="B585" s="52">
        <v>9</v>
      </c>
      <c r="C585" s="52">
        <v>28</v>
      </c>
      <c r="D585" s="53">
        <f t="shared" si="9"/>
        <v>3.111111111111111</v>
      </c>
      <c r="E585" s="54"/>
    </row>
    <row r="586" spans="1:5" s="43" customFormat="1" ht="15" outlineLevel="2">
      <c r="A586" s="54" t="s">
        <v>449</v>
      </c>
      <c r="B586" s="52">
        <v>1</v>
      </c>
      <c r="C586" s="52">
        <v>10</v>
      </c>
      <c r="D586" s="53">
        <f t="shared" si="9"/>
        <v>10</v>
      </c>
      <c r="E586" s="54"/>
    </row>
    <row r="587" spans="1:5" s="43" customFormat="1" ht="15" outlineLevel="2">
      <c r="A587" s="54" t="s">
        <v>450</v>
      </c>
      <c r="B587" s="52">
        <v>284</v>
      </c>
      <c r="C587" s="52">
        <v>197</v>
      </c>
      <c r="D587" s="53">
        <f t="shared" si="9"/>
        <v>0.6936619718309859</v>
      </c>
      <c r="E587" s="54"/>
    </row>
    <row r="588" spans="1:5" s="43" customFormat="1" ht="15" outlineLevel="2">
      <c r="A588" s="54" t="s">
        <v>451</v>
      </c>
      <c r="B588" s="52">
        <v>97</v>
      </c>
      <c r="C588" s="52">
        <v>129</v>
      </c>
      <c r="D588" s="53">
        <f t="shared" si="9"/>
        <v>1.3298969072164948</v>
      </c>
      <c r="E588" s="54"/>
    </row>
    <row r="589" spans="1:5" s="43" customFormat="1" ht="15" outlineLevel="1">
      <c r="A589" s="54" t="s">
        <v>452</v>
      </c>
      <c r="B589" s="58">
        <f>SUM(B590:B593)</f>
        <v>0</v>
      </c>
      <c r="C589" s="58">
        <f>SUM(C590:C593)</f>
        <v>12</v>
      </c>
      <c r="D589" s="53">
        <f t="shared" si="9"/>
        <v>0</v>
      </c>
      <c r="E589" s="54"/>
    </row>
    <row r="590" spans="1:5" s="43" customFormat="1" ht="15" outlineLevel="2">
      <c r="A590" s="54" t="s">
        <v>45</v>
      </c>
      <c r="B590" s="52"/>
      <c r="C590" s="52">
        <v>12</v>
      </c>
      <c r="D590" s="53">
        <f t="shared" si="9"/>
        <v>0</v>
      </c>
      <c r="E590" s="54"/>
    </row>
    <row r="591" spans="1:5" s="43" customFormat="1" ht="15" outlineLevel="2">
      <c r="A591" s="54" t="s">
        <v>46</v>
      </c>
      <c r="B591" s="52"/>
      <c r="C591" s="52"/>
      <c r="D591" s="53">
        <f t="shared" si="9"/>
        <v>0</v>
      </c>
      <c r="E591" s="54"/>
    </row>
    <row r="592" spans="1:5" s="43" customFormat="1" ht="15" outlineLevel="2">
      <c r="A592" s="54" t="s">
        <v>47</v>
      </c>
      <c r="B592" s="52"/>
      <c r="C592" s="52"/>
      <c r="D592" s="53">
        <f t="shared" si="9"/>
        <v>0</v>
      </c>
      <c r="E592" s="54"/>
    </row>
    <row r="593" spans="1:5" s="43" customFormat="1" ht="15" outlineLevel="2">
      <c r="A593" s="54" t="s">
        <v>453</v>
      </c>
      <c r="B593" s="52"/>
      <c r="C593" s="52"/>
      <c r="D593" s="53">
        <f t="shared" si="9"/>
        <v>0</v>
      </c>
      <c r="E593" s="54"/>
    </row>
    <row r="594" spans="1:5" s="43" customFormat="1" ht="15" outlineLevel="1">
      <c r="A594" s="54" t="s">
        <v>454</v>
      </c>
      <c r="B594" s="58">
        <f>SUM(B595:B596)</f>
        <v>600</v>
      </c>
      <c r="C594" s="58">
        <f>SUM(C595:C596)</f>
        <v>1173</v>
      </c>
      <c r="D594" s="53">
        <f t="shared" si="9"/>
        <v>1.955</v>
      </c>
      <c r="E594" s="54"/>
    </row>
    <row r="595" spans="1:5" s="43" customFormat="1" ht="15" outlineLevel="2">
      <c r="A595" s="54" t="s">
        <v>455</v>
      </c>
      <c r="B595" s="52">
        <v>50</v>
      </c>
      <c r="C595" s="52">
        <v>486</v>
      </c>
      <c r="D595" s="53">
        <f t="shared" si="9"/>
        <v>9.72</v>
      </c>
      <c r="E595" s="54"/>
    </row>
    <row r="596" spans="1:5" s="43" customFormat="1" ht="15" outlineLevel="2">
      <c r="A596" s="54" t="s">
        <v>456</v>
      </c>
      <c r="B596" s="52">
        <v>550</v>
      </c>
      <c r="C596" s="52">
        <v>687</v>
      </c>
      <c r="D596" s="53">
        <f t="shared" si="9"/>
        <v>1.249090909090909</v>
      </c>
      <c r="E596" s="54"/>
    </row>
    <row r="597" spans="1:5" s="43" customFormat="1" ht="15" outlineLevel="1">
      <c r="A597" s="54" t="s">
        <v>457</v>
      </c>
      <c r="B597" s="58">
        <f>SUM(B598:B599)</f>
        <v>1407</v>
      </c>
      <c r="C597" s="58">
        <f>SUM(C598:C599)</f>
        <v>620</v>
      </c>
      <c r="D597" s="53">
        <f t="shared" si="9"/>
        <v>0.44065387348969437</v>
      </c>
      <c r="E597" s="54"/>
    </row>
    <row r="598" spans="1:5" s="43" customFormat="1" ht="15" outlineLevel="2">
      <c r="A598" s="54" t="s">
        <v>458</v>
      </c>
      <c r="B598" s="52">
        <v>1407</v>
      </c>
      <c r="C598" s="52">
        <v>580</v>
      </c>
      <c r="D598" s="53">
        <f t="shared" si="9"/>
        <v>0.41222459132906897</v>
      </c>
      <c r="E598" s="54"/>
    </row>
    <row r="599" spans="1:5" s="43" customFormat="1" ht="15" outlineLevel="2">
      <c r="A599" s="54" t="s">
        <v>459</v>
      </c>
      <c r="B599" s="52"/>
      <c r="C599" s="52">
        <v>40</v>
      </c>
      <c r="D599" s="53">
        <f t="shared" si="9"/>
        <v>0</v>
      </c>
      <c r="E599" s="54"/>
    </row>
    <row r="600" spans="1:5" s="43" customFormat="1" ht="15" outlineLevel="1">
      <c r="A600" s="54" t="s">
        <v>460</v>
      </c>
      <c r="B600" s="58">
        <f>SUM(B601:B602)</f>
        <v>1295</v>
      </c>
      <c r="C600" s="58">
        <f>SUM(C601:C602)</f>
        <v>891</v>
      </c>
      <c r="D600" s="53">
        <f t="shared" si="9"/>
        <v>0.6880308880308881</v>
      </c>
      <c r="E600" s="54"/>
    </row>
    <row r="601" spans="1:5" s="43" customFormat="1" ht="15" outlineLevel="2">
      <c r="A601" s="54" t="s">
        <v>461</v>
      </c>
      <c r="B601" s="52">
        <v>948</v>
      </c>
      <c r="C601" s="52">
        <v>571</v>
      </c>
      <c r="D601" s="53">
        <f t="shared" si="9"/>
        <v>0.6023206751054853</v>
      </c>
      <c r="E601" s="54"/>
    </row>
    <row r="602" spans="1:5" s="43" customFormat="1" ht="15" outlineLevel="2">
      <c r="A602" s="54" t="s">
        <v>462</v>
      </c>
      <c r="B602" s="52">
        <v>347</v>
      </c>
      <c r="C602" s="52">
        <v>320</v>
      </c>
      <c r="D602" s="53">
        <f t="shared" si="9"/>
        <v>0.9221902017291066</v>
      </c>
      <c r="E602" s="54"/>
    </row>
    <row r="603" spans="1:5" s="43" customFormat="1" ht="15" outlineLevel="1">
      <c r="A603" s="54" t="s">
        <v>463</v>
      </c>
      <c r="B603" s="58">
        <f>SUM(B604:B605)</f>
        <v>0</v>
      </c>
      <c r="C603" s="58">
        <f>SUM(C604:C605)</f>
        <v>0</v>
      </c>
      <c r="D603" s="53">
        <f t="shared" si="9"/>
        <v>0</v>
      </c>
      <c r="E603" s="54"/>
    </row>
    <row r="604" spans="1:5" s="43" customFormat="1" ht="15" outlineLevel="2">
      <c r="A604" s="54" t="s">
        <v>464</v>
      </c>
      <c r="B604" s="52"/>
      <c r="C604" s="52"/>
      <c r="D604" s="53">
        <f t="shared" si="9"/>
        <v>0</v>
      </c>
      <c r="E604" s="54"/>
    </row>
    <row r="605" spans="1:5" s="43" customFormat="1" ht="15" outlineLevel="2">
      <c r="A605" s="54" t="s">
        <v>465</v>
      </c>
      <c r="B605" s="52"/>
      <c r="C605" s="52"/>
      <c r="D605" s="53">
        <f t="shared" si="9"/>
        <v>0</v>
      </c>
      <c r="E605" s="54"/>
    </row>
    <row r="606" spans="1:5" s="43" customFormat="1" ht="15" outlineLevel="1">
      <c r="A606" s="54" t="s">
        <v>466</v>
      </c>
      <c r="B606" s="58">
        <f>SUM(B607:B608)</f>
        <v>5</v>
      </c>
      <c r="C606" s="58">
        <f>SUM(C607:C608)</f>
        <v>5</v>
      </c>
      <c r="D606" s="53">
        <f t="shared" si="9"/>
        <v>1</v>
      </c>
      <c r="E606" s="54"/>
    </row>
    <row r="607" spans="1:5" s="43" customFormat="1" ht="15" outlineLevel="2">
      <c r="A607" s="54" t="s">
        <v>467</v>
      </c>
      <c r="B607" s="52"/>
      <c r="C607" s="52"/>
      <c r="D607" s="53">
        <f t="shared" si="9"/>
        <v>0</v>
      </c>
      <c r="E607" s="54"/>
    </row>
    <row r="608" spans="1:5" s="43" customFormat="1" ht="15" outlineLevel="2">
      <c r="A608" s="54" t="s">
        <v>468</v>
      </c>
      <c r="B608" s="52">
        <v>5</v>
      </c>
      <c r="C608" s="52">
        <v>5</v>
      </c>
      <c r="D608" s="53">
        <f t="shared" si="9"/>
        <v>1</v>
      </c>
      <c r="E608" s="54"/>
    </row>
    <row r="609" spans="1:5" s="43" customFormat="1" ht="15" outlineLevel="1">
      <c r="A609" s="54" t="s">
        <v>469</v>
      </c>
      <c r="B609" s="58">
        <f>SUM(B610:B612)</f>
        <v>3071</v>
      </c>
      <c r="C609" s="58">
        <f>SUM(C610:C612)</f>
        <v>0</v>
      </c>
      <c r="D609" s="53">
        <f t="shared" si="9"/>
        <v>0</v>
      </c>
      <c r="E609" s="54"/>
    </row>
    <row r="610" spans="1:5" s="43" customFormat="1" ht="15" outlineLevel="2">
      <c r="A610" s="54" t="s">
        <v>470</v>
      </c>
      <c r="B610" s="52"/>
      <c r="C610" s="52"/>
      <c r="D610" s="53">
        <f t="shared" si="9"/>
        <v>0</v>
      </c>
      <c r="E610" s="54"/>
    </row>
    <row r="611" spans="1:5" s="43" customFormat="1" ht="15" outlineLevel="2">
      <c r="A611" s="54" t="s">
        <v>471</v>
      </c>
      <c r="B611" s="52">
        <v>3071</v>
      </c>
      <c r="C611" s="52"/>
      <c r="D611" s="53">
        <f t="shared" si="9"/>
        <v>0</v>
      </c>
      <c r="E611" s="54"/>
    </row>
    <row r="612" spans="1:5" s="43" customFormat="1" ht="15" outlineLevel="2">
      <c r="A612" s="54" t="s">
        <v>472</v>
      </c>
      <c r="B612" s="52"/>
      <c r="C612" s="52"/>
      <c r="D612" s="53">
        <f t="shared" si="9"/>
        <v>0</v>
      </c>
      <c r="E612" s="54"/>
    </row>
    <row r="613" spans="1:5" s="43" customFormat="1" ht="15" outlineLevel="1">
      <c r="A613" s="54" t="s">
        <v>473</v>
      </c>
      <c r="B613" s="58">
        <f>SUM(B614:B616)</f>
        <v>0</v>
      </c>
      <c r="C613" s="58">
        <f>SUM(C614:C616)</f>
        <v>0</v>
      </c>
      <c r="D613" s="53">
        <f t="shared" si="9"/>
        <v>0</v>
      </c>
      <c r="E613" s="54"/>
    </row>
    <row r="614" spans="1:5" s="43" customFormat="1" ht="15" outlineLevel="2">
      <c r="A614" s="54" t="s">
        <v>474</v>
      </c>
      <c r="B614" s="52"/>
      <c r="C614" s="52"/>
      <c r="D614" s="53">
        <f t="shared" si="9"/>
        <v>0</v>
      </c>
      <c r="E614" s="54"/>
    </row>
    <row r="615" spans="1:5" s="43" customFormat="1" ht="15" outlineLevel="2">
      <c r="A615" s="54" t="s">
        <v>475</v>
      </c>
      <c r="B615" s="52"/>
      <c r="C615" s="52"/>
      <c r="D615" s="53">
        <f t="shared" si="9"/>
        <v>0</v>
      </c>
      <c r="E615" s="54"/>
    </row>
    <row r="616" spans="1:5" s="43" customFormat="1" ht="15" outlineLevel="2">
      <c r="A616" s="54" t="s">
        <v>476</v>
      </c>
      <c r="B616" s="52"/>
      <c r="C616" s="52"/>
      <c r="D616" s="53">
        <f t="shared" si="9"/>
        <v>0</v>
      </c>
      <c r="E616" s="54"/>
    </row>
    <row r="617" spans="1:5" s="43" customFormat="1" ht="15" outlineLevel="1">
      <c r="A617" s="67" t="s">
        <v>477</v>
      </c>
      <c r="B617" s="58">
        <f>SUM(B618:B624)</f>
        <v>13</v>
      </c>
      <c r="C617" s="58">
        <f>SUM(C618:C624)</f>
        <v>68</v>
      </c>
      <c r="D617" s="53">
        <f t="shared" si="9"/>
        <v>5.230769230769231</v>
      </c>
      <c r="E617" s="54"/>
    </row>
    <row r="618" spans="1:5" s="43" customFormat="1" ht="15" outlineLevel="2">
      <c r="A618" s="54" t="s">
        <v>45</v>
      </c>
      <c r="B618" s="66"/>
      <c r="C618" s="66">
        <v>46</v>
      </c>
      <c r="D618" s="53">
        <f t="shared" si="9"/>
        <v>0</v>
      </c>
      <c r="E618" s="65"/>
    </row>
    <row r="619" spans="1:5" s="43" customFormat="1" ht="15" outlineLevel="2">
      <c r="A619" s="54" t="s">
        <v>46</v>
      </c>
      <c r="B619" s="52"/>
      <c r="C619" s="52">
        <v>12</v>
      </c>
      <c r="D619" s="53">
        <f t="shared" si="9"/>
        <v>0</v>
      </c>
      <c r="E619" s="54"/>
    </row>
    <row r="620" spans="1:5" s="43" customFormat="1" ht="15" outlineLevel="2">
      <c r="A620" s="54" t="s">
        <v>47</v>
      </c>
      <c r="B620" s="52"/>
      <c r="C620" s="52"/>
      <c r="D620" s="53">
        <f t="shared" si="9"/>
        <v>0</v>
      </c>
      <c r="E620" s="54"/>
    </row>
    <row r="621" spans="1:5" s="43" customFormat="1" ht="15" outlineLevel="2">
      <c r="A621" s="54" t="s">
        <v>478</v>
      </c>
      <c r="B621" s="52"/>
      <c r="C621" s="52"/>
      <c r="D621" s="53">
        <f t="shared" si="9"/>
        <v>0</v>
      </c>
      <c r="E621" s="54"/>
    </row>
    <row r="622" spans="1:5" s="43" customFormat="1" ht="15" outlineLevel="2">
      <c r="A622" s="54" t="s">
        <v>479</v>
      </c>
      <c r="B622" s="52"/>
      <c r="C622" s="52"/>
      <c r="D622" s="53">
        <f t="shared" si="9"/>
        <v>0</v>
      </c>
      <c r="E622" s="54"/>
    </row>
    <row r="623" spans="1:5" s="43" customFormat="1" ht="15" outlineLevel="2">
      <c r="A623" s="54" t="s">
        <v>54</v>
      </c>
      <c r="B623" s="52"/>
      <c r="C623" s="52"/>
      <c r="D623" s="53">
        <f t="shared" si="9"/>
        <v>0</v>
      </c>
      <c r="E623" s="54"/>
    </row>
    <row r="624" spans="1:5" s="43" customFormat="1" ht="15" outlineLevel="2">
      <c r="A624" s="54" t="s">
        <v>480</v>
      </c>
      <c r="B624" s="52">
        <v>13</v>
      </c>
      <c r="C624" s="52">
        <v>10</v>
      </c>
      <c r="D624" s="53">
        <f t="shared" si="9"/>
        <v>0.7692307692307693</v>
      </c>
      <c r="E624" s="54"/>
    </row>
    <row r="625" spans="1:5" s="43" customFormat="1" ht="15" outlineLevel="1">
      <c r="A625" s="54" t="s">
        <v>481</v>
      </c>
      <c r="B625" s="58">
        <f>SUM(B626:B627)</f>
        <v>14</v>
      </c>
      <c r="C625" s="58">
        <f>SUM(C626:C627)</f>
        <v>0</v>
      </c>
      <c r="D625" s="53">
        <f t="shared" si="9"/>
        <v>0</v>
      </c>
      <c r="E625" s="54"/>
    </row>
    <row r="626" spans="1:5" s="43" customFormat="1" ht="15" outlineLevel="2">
      <c r="A626" s="54" t="s">
        <v>482</v>
      </c>
      <c r="B626" s="52">
        <v>14</v>
      </c>
      <c r="C626" s="52"/>
      <c r="D626" s="53">
        <f t="shared" si="9"/>
        <v>0</v>
      </c>
      <c r="E626" s="54"/>
    </row>
    <row r="627" spans="1:5" s="43" customFormat="1" ht="15" outlineLevel="2">
      <c r="A627" s="54" t="s">
        <v>483</v>
      </c>
      <c r="B627" s="52"/>
      <c r="C627" s="52"/>
      <c r="D627" s="53">
        <f t="shared" si="9"/>
        <v>0</v>
      </c>
      <c r="E627" s="54"/>
    </row>
    <row r="628" spans="1:5" s="43" customFormat="1" ht="15" outlineLevel="1">
      <c r="A628" s="54" t="s">
        <v>484</v>
      </c>
      <c r="B628" s="52">
        <v>861</v>
      </c>
      <c r="C628" s="52">
        <v>30</v>
      </c>
      <c r="D628" s="53">
        <f t="shared" si="9"/>
        <v>0.03484320557491289</v>
      </c>
      <c r="E628" s="54"/>
    </row>
    <row r="629" spans="1:5" s="43" customFormat="1" ht="15">
      <c r="A629" s="51" t="s">
        <v>485</v>
      </c>
      <c r="B629" s="52">
        <f>SUM(B630,B635,B649,B653,B665,B668,B672,B677,B681,B685,B688,B697,B698)</f>
        <v>19328</v>
      </c>
      <c r="C629" s="52">
        <f>SUM(C630,C635,C649,C653,C665,C668,C672,C677,C681,C685,C688,C697,C698)</f>
        <v>18375</v>
      </c>
      <c r="D629" s="53">
        <f t="shared" si="9"/>
        <v>0.9506932947019867</v>
      </c>
      <c r="E629" s="54"/>
    </row>
    <row r="630" spans="1:5" s="43" customFormat="1" ht="15" outlineLevel="1">
      <c r="A630" s="54" t="s">
        <v>486</v>
      </c>
      <c r="B630" s="58">
        <f>SUM(B631:B634)</f>
        <v>774</v>
      </c>
      <c r="C630" s="58">
        <f>SUM(C631:C634)</f>
        <v>749</v>
      </c>
      <c r="D630" s="53">
        <f t="shared" si="9"/>
        <v>0.9677002583979328</v>
      </c>
      <c r="E630" s="54"/>
    </row>
    <row r="631" spans="1:5" s="43" customFormat="1" ht="15" outlineLevel="2">
      <c r="A631" s="54" t="s">
        <v>45</v>
      </c>
      <c r="B631" s="52">
        <v>454</v>
      </c>
      <c r="C631" s="52">
        <v>459</v>
      </c>
      <c r="D631" s="53">
        <f t="shared" si="9"/>
        <v>1.0110132158590308</v>
      </c>
      <c r="E631" s="54"/>
    </row>
    <row r="632" spans="1:5" s="43" customFormat="1" ht="15" outlineLevel="2">
      <c r="A632" s="54" t="s">
        <v>46</v>
      </c>
      <c r="B632" s="52">
        <v>193</v>
      </c>
      <c r="C632" s="52">
        <v>88</v>
      </c>
      <c r="D632" s="53">
        <f t="shared" si="9"/>
        <v>0.45595854922279794</v>
      </c>
      <c r="E632" s="54"/>
    </row>
    <row r="633" spans="1:5" s="43" customFormat="1" ht="15" outlineLevel="2">
      <c r="A633" s="54" t="s">
        <v>47</v>
      </c>
      <c r="B633" s="52"/>
      <c r="C633" s="52"/>
      <c r="D633" s="53">
        <f t="shared" si="9"/>
        <v>0</v>
      </c>
      <c r="E633" s="54"/>
    </row>
    <row r="634" spans="1:5" s="43" customFormat="1" ht="15" outlineLevel="2">
      <c r="A634" s="54" t="s">
        <v>487</v>
      </c>
      <c r="B634" s="52">
        <v>127</v>
      </c>
      <c r="C634" s="52">
        <v>202</v>
      </c>
      <c r="D634" s="53">
        <f t="shared" si="9"/>
        <v>1.5905511811023623</v>
      </c>
      <c r="E634" s="54"/>
    </row>
    <row r="635" spans="1:5" s="43" customFormat="1" ht="15" outlineLevel="1">
      <c r="A635" s="54" t="s">
        <v>488</v>
      </c>
      <c r="B635" s="58">
        <f>SUM(B636:B648)</f>
        <v>522</v>
      </c>
      <c r="C635" s="58">
        <f>SUM(C636:C648)</f>
        <v>613</v>
      </c>
      <c r="D635" s="53">
        <f t="shared" si="9"/>
        <v>1.1743295019157087</v>
      </c>
      <c r="E635" s="54"/>
    </row>
    <row r="636" spans="1:5" s="43" customFormat="1" ht="15" outlineLevel="2">
      <c r="A636" s="54" t="s">
        <v>489</v>
      </c>
      <c r="B636" s="52"/>
      <c r="C636" s="52"/>
      <c r="D636" s="53">
        <f t="shared" si="9"/>
        <v>0</v>
      </c>
      <c r="E636" s="54"/>
    </row>
    <row r="637" spans="1:5" s="43" customFormat="1" ht="15" outlineLevel="2">
      <c r="A637" s="54" t="s">
        <v>490</v>
      </c>
      <c r="B637" s="52">
        <v>121</v>
      </c>
      <c r="C637" s="52">
        <v>250</v>
      </c>
      <c r="D637" s="53">
        <f t="shared" si="9"/>
        <v>2.0661157024793386</v>
      </c>
      <c r="E637" s="54"/>
    </row>
    <row r="638" spans="1:5" s="43" customFormat="1" ht="15" outlineLevel="2">
      <c r="A638" s="54" t="s">
        <v>491</v>
      </c>
      <c r="B638" s="52"/>
      <c r="C638" s="52"/>
      <c r="D638" s="53">
        <f t="shared" si="9"/>
        <v>0</v>
      </c>
      <c r="E638" s="54"/>
    </row>
    <row r="639" spans="1:5" s="43" customFormat="1" ht="15" outlineLevel="2">
      <c r="A639" s="54" t="s">
        <v>492</v>
      </c>
      <c r="B639" s="66"/>
      <c r="C639" s="66"/>
      <c r="D639" s="53">
        <f t="shared" si="9"/>
        <v>0</v>
      </c>
      <c r="E639" s="65"/>
    </row>
    <row r="640" spans="1:5" s="43" customFormat="1" ht="15" outlineLevel="2">
      <c r="A640" s="54" t="s">
        <v>493</v>
      </c>
      <c r="B640" s="66"/>
      <c r="C640" s="66"/>
      <c r="D640" s="53">
        <f t="shared" si="9"/>
        <v>0</v>
      </c>
      <c r="E640" s="65"/>
    </row>
    <row r="641" spans="1:5" s="43" customFormat="1" ht="15" outlineLevel="2">
      <c r="A641" s="54" t="s">
        <v>494</v>
      </c>
      <c r="B641" s="66">
        <v>77</v>
      </c>
      <c r="C641" s="66">
        <v>77</v>
      </c>
      <c r="D641" s="53">
        <f t="shared" si="9"/>
        <v>1</v>
      </c>
      <c r="E641" s="65"/>
    </row>
    <row r="642" spans="1:5" s="43" customFormat="1" ht="15" outlineLevel="2">
      <c r="A642" s="54" t="s">
        <v>495</v>
      </c>
      <c r="B642" s="52"/>
      <c r="C642" s="52"/>
      <c r="D642" s="53">
        <f t="shared" si="9"/>
        <v>0</v>
      </c>
      <c r="E642" s="54"/>
    </row>
    <row r="643" spans="1:5" s="43" customFormat="1" ht="15" outlineLevel="2">
      <c r="A643" s="54" t="s">
        <v>496</v>
      </c>
      <c r="B643" s="52"/>
      <c r="C643" s="52"/>
      <c r="D643" s="53">
        <f t="shared" si="9"/>
        <v>0</v>
      </c>
      <c r="E643" s="54"/>
    </row>
    <row r="644" spans="1:5" s="43" customFormat="1" ht="15" outlineLevel="2">
      <c r="A644" s="54" t="s">
        <v>497</v>
      </c>
      <c r="B644" s="52"/>
      <c r="C644" s="52"/>
      <c r="D644" s="53">
        <f t="shared" si="9"/>
        <v>0</v>
      </c>
      <c r="E644" s="54"/>
    </row>
    <row r="645" spans="1:5" s="43" customFormat="1" ht="15" outlineLevel="2">
      <c r="A645" s="54" t="s">
        <v>498</v>
      </c>
      <c r="B645" s="52"/>
      <c r="C645" s="52"/>
      <c r="D645" s="53">
        <f aca="true" t="shared" si="10" ref="D645:D708">IF(B645&lt;&gt;0,C645/B645,0)</f>
        <v>0</v>
      </c>
      <c r="E645" s="54"/>
    </row>
    <row r="646" spans="1:5" s="43" customFormat="1" ht="15" outlineLevel="2">
      <c r="A646" s="54" t="s">
        <v>499</v>
      </c>
      <c r="B646" s="52"/>
      <c r="C646" s="52"/>
      <c r="D646" s="53">
        <f t="shared" si="10"/>
        <v>0</v>
      </c>
      <c r="E646" s="54"/>
    </row>
    <row r="647" spans="1:5" s="43" customFormat="1" ht="15" outlineLevel="2">
      <c r="A647" s="54" t="s">
        <v>500</v>
      </c>
      <c r="B647" s="52"/>
      <c r="C647" s="52"/>
      <c r="D647" s="53">
        <f t="shared" si="10"/>
        <v>0</v>
      </c>
      <c r="E647" s="54"/>
    </row>
    <row r="648" spans="1:5" s="43" customFormat="1" ht="15" outlineLevel="2">
      <c r="A648" s="54" t="s">
        <v>501</v>
      </c>
      <c r="B648" s="52">
        <v>324</v>
      </c>
      <c r="C648" s="52">
        <v>286</v>
      </c>
      <c r="D648" s="53">
        <f t="shared" si="10"/>
        <v>0.8827160493827161</v>
      </c>
      <c r="E648" s="54"/>
    </row>
    <row r="649" spans="1:5" s="43" customFormat="1" ht="15" outlineLevel="1">
      <c r="A649" s="54" t="s">
        <v>502</v>
      </c>
      <c r="B649" s="58">
        <f>SUM(B650:B652)</f>
        <v>1176</v>
      </c>
      <c r="C649" s="58">
        <f>SUM(C650:C652)</f>
        <v>1383</v>
      </c>
      <c r="D649" s="53">
        <f t="shared" si="10"/>
        <v>1.1760204081632653</v>
      </c>
      <c r="E649" s="65"/>
    </row>
    <row r="650" spans="1:5" s="43" customFormat="1" ht="15" outlineLevel="2">
      <c r="A650" s="54" t="s">
        <v>503</v>
      </c>
      <c r="B650" s="66"/>
      <c r="C650" s="66">
        <v>96</v>
      </c>
      <c r="D650" s="53">
        <f t="shared" si="10"/>
        <v>0</v>
      </c>
      <c r="E650" s="65"/>
    </row>
    <row r="651" spans="1:5" s="43" customFormat="1" ht="15" outlineLevel="2">
      <c r="A651" s="54" t="s">
        <v>504</v>
      </c>
      <c r="B651" s="66"/>
      <c r="C651" s="66"/>
      <c r="D651" s="53">
        <f t="shared" si="10"/>
        <v>0</v>
      </c>
      <c r="E651" s="65"/>
    </row>
    <row r="652" spans="1:5" s="43" customFormat="1" ht="15" outlineLevel="2">
      <c r="A652" s="54" t="s">
        <v>505</v>
      </c>
      <c r="B652" s="66">
        <v>1176</v>
      </c>
      <c r="C652" s="66">
        <v>1287</v>
      </c>
      <c r="D652" s="53">
        <f t="shared" si="10"/>
        <v>1.094387755102041</v>
      </c>
      <c r="E652" s="65"/>
    </row>
    <row r="653" spans="1:5" s="43" customFormat="1" ht="15" outlineLevel="1">
      <c r="A653" s="54" t="s">
        <v>506</v>
      </c>
      <c r="B653" s="58">
        <f>SUM(B654:B664)</f>
        <v>4236</v>
      </c>
      <c r="C653" s="58">
        <f>SUM(C654:C664)</f>
        <v>4099</v>
      </c>
      <c r="D653" s="53">
        <f t="shared" si="10"/>
        <v>0.9676581680830972</v>
      </c>
      <c r="E653" s="65"/>
    </row>
    <row r="654" spans="1:5" s="43" customFormat="1" ht="15" outlineLevel="2">
      <c r="A654" s="54" t="s">
        <v>507</v>
      </c>
      <c r="B654" s="66">
        <v>367</v>
      </c>
      <c r="C654" s="66">
        <v>784</v>
      </c>
      <c r="D654" s="53">
        <f t="shared" si="10"/>
        <v>2.136239782016349</v>
      </c>
      <c r="E654" s="65"/>
    </row>
    <row r="655" spans="1:5" s="43" customFormat="1" ht="15" outlineLevel="2">
      <c r="A655" s="54" t="s">
        <v>508</v>
      </c>
      <c r="B655" s="66">
        <v>93</v>
      </c>
      <c r="C655" s="66">
        <v>126</v>
      </c>
      <c r="D655" s="53">
        <f t="shared" si="10"/>
        <v>1.3548387096774193</v>
      </c>
      <c r="E655" s="65"/>
    </row>
    <row r="656" spans="1:5" s="43" customFormat="1" ht="15" outlineLevel="2">
      <c r="A656" s="54" t="s">
        <v>509</v>
      </c>
      <c r="B656" s="66">
        <v>302</v>
      </c>
      <c r="C656" s="66">
        <v>386</v>
      </c>
      <c r="D656" s="53">
        <f t="shared" si="10"/>
        <v>1.2781456953642385</v>
      </c>
      <c r="E656" s="65"/>
    </row>
    <row r="657" spans="1:5" s="43" customFormat="1" ht="15" outlineLevel="2">
      <c r="A657" s="54" t="s">
        <v>510</v>
      </c>
      <c r="B657" s="66"/>
      <c r="C657" s="66"/>
      <c r="D657" s="53">
        <f t="shared" si="10"/>
        <v>0</v>
      </c>
      <c r="E657" s="65"/>
    </row>
    <row r="658" spans="1:5" s="43" customFormat="1" ht="15" outlineLevel="2">
      <c r="A658" s="54" t="s">
        <v>511</v>
      </c>
      <c r="B658" s="52"/>
      <c r="C658" s="52"/>
      <c r="D658" s="53">
        <f t="shared" si="10"/>
        <v>0</v>
      </c>
      <c r="E658" s="54"/>
    </row>
    <row r="659" spans="1:5" s="43" customFormat="1" ht="15" outlineLevel="2">
      <c r="A659" s="54" t="s">
        <v>512</v>
      </c>
      <c r="B659" s="52">
        <v>18</v>
      </c>
      <c r="C659" s="52">
        <v>20</v>
      </c>
      <c r="D659" s="53">
        <f t="shared" si="10"/>
        <v>1.1111111111111112</v>
      </c>
      <c r="E659" s="54"/>
    </row>
    <row r="660" spans="1:5" s="43" customFormat="1" ht="15" outlineLevel="2">
      <c r="A660" s="54" t="s">
        <v>513</v>
      </c>
      <c r="B660" s="52">
        <v>1</v>
      </c>
      <c r="C660" s="52">
        <v>4</v>
      </c>
      <c r="D660" s="53">
        <f t="shared" si="10"/>
        <v>4</v>
      </c>
      <c r="E660" s="54"/>
    </row>
    <row r="661" spans="1:5" s="43" customFormat="1" ht="15" outlineLevel="2">
      <c r="A661" s="54" t="s">
        <v>514</v>
      </c>
      <c r="B661" s="52">
        <v>1444</v>
      </c>
      <c r="C661" s="52">
        <v>1284</v>
      </c>
      <c r="D661" s="53">
        <f t="shared" si="10"/>
        <v>0.889196675900277</v>
      </c>
      <c r="E661" s="54"/>
    </row>
    <row r="662" spans="1:5" s="43" customFormat="1" ht="15" outlineLevel="2">
      <c r="A662" s="54" t="s">
        <v>515</v>
      </c>
      <c r="B662" s="52">
        <v>89</v>
      </c>
      <c r="C662" s="52">
        <v>242</v>
      </c>
      <c r="D662" s="53">
        <f t="shared" si="10"/>
        <v>2.7191011235955056</v>
      </c>
      <c r="E662" s="54"/>
    </row>
    <row r="663" spans="1:5" s="43" customFormat="1" ht="15" outlineLevel="2">
      <c r="A663" s="54" t="s">
        <v>516</v>
      </c>
      <c r="B663" s="52">
        <v>1049</v>
      </c>
      <c r="C663" s="52">
        <v>975</v>
      </c>
      <c r="D663" s="53">
        <f t="shared" si="10"/>
        <v>0.9294566253574833</v>
      </c>
      <c r="E663" s="54"/>
    </row>
    <row r="664" spans="1:5" s="43" customFormat="1" ht="15" outlineLevel="2">
      <c r="A664" s="54" t="s">
        <v>517</v>
      </c>
      <c r="B664" s="52">
        <v>873</v>
      </c>
      <c r="C664" s="52">
        <v>278</v>
      </c>
      <c r="D664" s="53">
        <f t="shared" si="10"/>
        <v>0.31844215349369986</v>
      </c>
      <c r="E664" s="54"/>
    </row>
    <row r="665" spans="1:5" s="43" customFormat="1" ht="15" outlineLevel="1">
      <c r="A665" s="54" t="s">
        <v>518</v>
      </c>
      <c r="B665" s="58">
        <f>SUM(B666:B667)</f>
        <v>8</v>
      </c>
      <c r="C665" s="58">
        <f>SUM(C666:C667)</f>
        <v>110</v>
      </c>
      <c r="D665" s="53">
        <f t="shared" si="10"/>
        <v>13.75</v>
      </c>
      <c r="E665" s="54"/>
    </row>
    <row r="666" spans="1:5" s="43" customFormat="1" ht="15" outlineLevel="2">
      <c r="A666" s="54" t="s">
        <v>519</v>
      </c>
      <c r="B666" s="52">
        <v>8</v>
      </c>
      <c r="C666" s="52">
        <v>110</v>
      </c>
      <c r="D666" s="53">
        <f t="shared" si="10"/>
        <v>13.75</v>
      </c>
      <c r="E666" s="54"/>
    </row>
    <row r="667" spans="1:5" s="43" customFormat="1" ht="15" outlineLevel="2">
      <c r="A667" s="54" t="s">
        <v>520</v>
      </c>
      <c r="B667" s="52"/>
      <c r="C667" s="52"/>
      <c r="D667" s="53">
        <f t="shared" si="10"/>
        <v>0</v>
      </c>
      <c r="E667" s="54"/>
    </row>
    <row r="668" spans="1:5" s="43" customFormat="1" ht="15" outlineLevel="1">
      <c r="A668" s="54" t="s">
        <v>521</v>
      </c>
      <c r="B668" s="58">
        <f>SUM(B669:B671)</f>
        <v>445</v>
      </c>
      <c r="C668" s="58">
        <f>SUM(C669:C671)</f>
        <v>449</v>
      </c>
      <c r="D668" s="53">
        <f t="shared" si="10"/>
        <v>1.0089887640449438</v>
      </c>
      <c r="E668" s="54"/>
    </row>
    <row r="669" spans="1:5" s="43" customFormat="1" ht="15" outlineLevel="2">
      <c r="A669" s="54" t="s">
        <v>522</v>
      </c>
      <c r="B669" s="52">
        <v>37</v>
      </c>
      <c r="C669" s="52">
        <v>36</v>
      </c>
      <c r="D669" s="53">
        <f t="shared" si="10"/>
        <v>0.972972972972973</v>
      </c>
      <c r="E669" s="54"/>
    </row>
    <row r="670" spans="1:5" s="43" customFormat="1" ht="15" outlineLevel="2">
      <c r="A670" s="54" t="s">
        <v>523</v>
      </c>
      <c r="B670" s="52">
        <v>364</v>
      </c>
      <c r="C670" s="52">
        <v>286</v>
      </c>
      <c r="D670" s="53">
        <f t="shared" si="10"/>
        <v>0.7857142857142857</v>
      </c>
      <c r="E670" s="54"/>
    </row>
    <row r="671" spans="1:5" s="43" customFormat="1" ht="15" outlineLevel="2">
      <c r="A671" s="54" t="s">
        <v>524</v>
      </c>
      <c r="B671" s="52">
        <v>44</v>
      </c>
      <c r="C671" s="52">
        <v>127</v>
      </c>
      <c r="D671" s="53">
        <f t="shared" si="10"/>
        <v>2.8863636363636362</v>
      </c>
      <c r="E671" s="54"/>
    </row>
    <row r="672" spans="1:5" s="43" customFormat="1" ht="15" outlineLevel="1">
      <c r="A672" s="54" t="s">
        <v>525</v>
      </c>
      <c r="B672" s="58">
        <f>SUM(B673:B676)</f>
        <v>0</v>
      </c>
      <c r="C672" s="58">
        <f>SUM(C673:C676)</f>
        <v>0</v>
      </c>
      <c r="D672" s="53">
        <f t="shared" si="10"/>
        <v>0</v>
      </c>
      <c r="E672" s="54"/>
    </row>
    <row r="673" spans="1:5" s="43" customFormat="1" ht="15" outlineLevel="2">
      <c r="A673" s="54" t="s">
        <v>526</v>
      </c>
      <c r="B673" s="52"/>
      <c r="C673" s="52"/>
      <c r="D673" s="53">
        <f t="shared" si="10"/>
        <v>0</v>
      </c>
      <c r="E673" s="54"/>
    </row>
    <row r="674" spans="1:5" s="43" customFormat="1" ht="15" outlineLevel="2">
      <c r="A674" s="54" t="s">
        <v>527</v>
      </c>
      <c r="B674" s="52"/>
      <c r="C674" s="52"/>
      <c r="D674" s="53">
        <f t="shared" si="10"/>
        <v>0</v>
      </c>
      <c r="E674" s="54"/>
    </row>
    <row r="675" spans="1:5" s="43" customFormat="1" ht="15" outlineLevel="2">
      <c r="A675" s="54" t="s">
        <v>528</v>
      </c>
      <c r="B675" s="52"/>
      <c r="C675" s="52"/>
      <c r="D675" s="53">
        <f t="shared" si="10"/>
        <v>0</v>
      </c>
      <c r="E675" s="54"/>
    </row>
    <row r="676" spans="1:5" s="43" customFormat="1" ht="15" outlineLevel="2">
      <c r="A676" s="54" t="s">
        <v>529</v>
      </c>
      <c r="B676" s="52"/>
      <c r="C676" s="52"/>
      <c r="D676" s="53">
        <f t="shared" si="10"/>
        <v>0</v>
      </c>
      <c r="E676" s="54"/>
    </row>
    <row r="677" spans="1:5" s="43" customFormat="1" ht="15" outlineLevel="1">
      <c r="A677" s="54" t="s">
        <v>530</v>
      </c>
      <c r="B677" s="58">
        <f>SUM(B678:B680)</f>
        <v>7654</v>
      </c>
      <c r="C677" s="58">
        <f>SUM(C678:C680)</f>
        <v>7392</v>
      </c>
      <c r="D677" s="53">
        <f t="shared" si="10"/>
        <v>0.9657695322707082</v>
      </c>
      <c r="E677" s="54"/>
    </row>
    <row r="678" spans="1:5" s="43" customFormat="1" ht="15" outlineLevel="2">
      <c r="A678" s="54" t="s">
        <v>531</v>
      </c>
      <c r="B678" s="52"/>
      <c r="C678" s="52"/>
      <c r="D678" s="53">
        <f t="shared" si="10"/>
        <v>0</v>
      </c>
      <c r="E678" s="54"/>
    </row>
    <row r="679" spans="1:5" s="43" customFormat="1" ht="15" outlineLevel="2">
      <c r="A679" s="54" t="s">
        <v>532</v>
      </c>
      <c r="B679" s="52">
        <v>7654</v>
      </c>
      <c r="C679" s="52">
        <v>7392</v>
      </c>
      <c r="D679" s="53">
        <f t="shared" si="10"/>
        <v>0.9657695322707082</v>
      </c>
      <c r="E679" s="54"/>
    </row>
    <row r="680" spans="1:5" s="43" customFormat="1" ht="15" outlineLevel="2">
      <c r="A680" s="54" t="s">
        <v>533</v>
      </c>
      <c r="B680" s="52"/>
      <c r="C680" s="52"/>
      <c r="D680" s="53">
        <f t="shared" si="10"/>
        <v>0</v>
      </c>
      <c r="E680" s="54"/>
    </row>
    <row r="681" spans="1:5" s="43" customFormat="1" ht="15" outlineLevel="1">
      <c r="A681" s="54" t="s">
        <v>534</v>
      </c>
      <c r="B681" s="58">
        <f>SUM(B682:B684)</f>
        <v>1330</v>
      </c>
      <c r="C681" s="58">
        <f>SUM(C682:C684)</f>
        <v>921</v>
      </c>
      <c r="D681" s="53">
        <f t="shared" si="10"/>
        <v>0.6924812030075188</v>
      </c>
      <c r="E681" s="54"/>
    </row>
    <row r="682" spans="1:5" s="43" customFormat="1" ht="15" outlineLevel="2">
      <c r="A682" s="54" t="s">
        <v>535</v>
      </c>
      <c r="B682" s="52">
        <v>690</v>
      </c>
      <c r="C682" s="52">
        <v>633</v>
      </c>
      <c r="D682" s="53">
        <f t="shared" si="10"/>
        <v>0.9173913043478261</v>
      </c>
      <c r="E682" s="54"/>
    </row>
    <row r="683" spans="1:5" s="43" customFormat="1" ht="15" outlineLevel="2">
      <c r="A683" s="54" t="s">
        <v>536</v>
      </c>
      <c r="B683" s="52"/>
      <c r="C683" s="52"/>
      <c r="D683" s="53">
        <f t="shared" si="10"/>
        <v>0</v>
      </c>
      <c r="E683" s="54"/>
    </row>
    <row r="684" spans="1:5" s="43" customFormat="1" ht="15" outlineLevel="2">
      <c r="A684" s="54" t="s">
        <v>537</v>
      </c>
      <c r="B684" s="52">
        <v>640</v>
      </c>
      <c r="C684" s="52">
        <v>288</v>
      </c>
      <c r="D684" s="53">
        <f t="shared" si="10"/>
        <v>0.45</v>
      </c>
      <c r="E684" s="54"/>
    </row>
    <row r="685" spans="1:5" s="43" customFormat="1" ht="15" outlineLevel="1">
      <c r="A685" s="54" t="s">
        <v>538</v>
      </c>
      <c r="B685" s="58">
        <f>SUM(B686:B687)</f>
        <v>65</v>
      </c>
      <c r="C685" s="58">
        <f>SUM(C686:C687)</f>
        <v>60</v>
      </c>
      <c r="D685" s="53">
        <f t="shared" si="10"/>
        <v>0.9230769230769231</v>
      </c>
      <c r="E685" s="54"/>
    </row>
    <row r="686" spans="1:5" s="43" customFormat="1" ht="15" outlineLevel="2">
      <c r="A686" s="54" t="s">
        <v>539</v>
      </c>
      <c r="B686" s="52">
        <v>65</v>
      </c>
      <c r="C686" s="52">
        <v>60</v>
      </c>
      <c r="D686" s="53">
        <f t="shared" si="10"/>
        <v>0.9230769230769231</v>
      </c>
      <c r="E686" s="54"/>
    </row>
    <row r="687" spans="1:5" s="43" customFormat="1" ht="15" outlineLevel="2">
      <c r="A687" s="54" t="s">
        <v>540</v>
      </c>
      <c r="B687" s="52"/>
      <c r="C687" s="52"/>
      <c r="D687" s="53">
        <f t="shared" si="10"/>
        <v>0</v>
      </c>
      <c r="E687" s="54"/>
    </row>
    <row r="688" spans="1:5" s="43" customFormat="1" ht="15" outlineLevel="1">
      <c r="A688" s="54" t="s">
        <v>541</v>
      </c>
      <c r="B688" s="58">
        <f>SUM(B689:B696)</f>
        <v>401</v>
      </c>
      <c r="C688" s="58">
        <f>SUM(C689:C696)</f>
        <v>401</v>
      </c>
      <c r="D688" s="53">
        <f t="shared" si="10"/>
        <v>1</v>
      </c>
      <c r="E688" s="54"/>
    </row>
    <row r="689" spans="1:5" s="43" customFormat="1" ht="15" outlineLevel="2">
      <c r="A689" s="54" t="s">
        <v>45</v>
      </c>
      <c r="B689" s="52">
        <v>308</v>
      </c>
      <c r="C689" s="52">
        <v>248</v>
      </c>
      <c r="D689" s="53">
        <f t="shared" si="10"/>
        <v>0.8051948051948052</v>
      </c>
      <c r="E689" s="54"/>
    </row>
    <row r="690" spans="1:5" s="43" customFormat="1" ht="15" outlineLevel="2">
      <c r="A690" s="54" t="s">
        <v>46</v>
      </c>
      <c r="B690" s="52">
        <v>16</v>
      </c>
      <c r="C690" s="52">
        <v>64</v>
      </c>
      <c r="D690" s="53">
        <f t="shared" si="10"/>
        <v>4</v>
      </c>
      <c r="E690" s="54"/>
    </row>
    <row r="691" spans="1:5" s="43" customFormat="1" ht="15" outlineLevel="2">
      <c r="A691" s="54" t="s">
        <v>47</v>
      </c>
      <c r="B691" s="52"/>
      <c r="C691" s="52"/>
      <c r="D691" s="53">
        <f t="shared" si="10"/>
        <v>0</v>
      </c>
      <c r="E691" s="54"/>
    </row>
    <row r="692" spans="1:5" s="43" customFormat="1" ht="15" outlineLevel="2">
      <c r="A692" s="54" t="s">
        <v>86</v>
      </c>
      <c r="B692" s="52"/>
      <c r="C692" s="52"/>
      <c r="D692" s="53">
        <f t="shared" si="10"/>
        <v>0</v>
      </c>
      <c r="E692" s="54"/>
    </row>
    <row r="693" spans="1:5" s="43" customFormat="1" ht="15" outlineLevel="2">
      <c r="A693" s="54" t="s">
        <v>542</v>
      </c>
      <c r="B693" s="52"/>
      <c r="C693" s="52"/>
      <c r="D693" s="53">
        <f t="shared" si="10"/>
        <v>0</v>
      </c>
      <c r="E693" s="54"/>
    </row>
    <row r="694" spans="1:5" s="43" customFormat="1" ht="15" outlineLevel="2">
      <c r="A694" s="54" t="s">
        <v>543</v>
      </c>
      <c r="B694" s="52"/>
      <c r="C694" s="52"/>
      <c r="D694" s="53">
        <f t="shared" si="10"/>
        <v>0</v>
      </c>
      <c r="E694" s="54"/>
    </row>
    <row r="695" spans="1:5" s="43" customFormat="1" ht="15" outlineLevel="2">
      <c r="A695" s="54" t="s">
        <v>54</v>
      </c>
      <c r="B695" s="52"/>
      <c r="C695" s="52"/>
      <c r="D695" s="53">
        <f t="shared" si="10"/>
        <v>0</v>
      </c>
      <c r="E695" s="54"/>
    </row>
    <row r="696" spans="1:5" s="43" customFormat="1" ht="15" outlineLevel="2">
      <c r="A696" s="54" t="s">
        <v>544</v>
      </c>
      <c r="B696" s="52">
        <v>77</v>
      </c>
      <c r="C696" s="52">
        <v>89</v>
      </c>
      <c r="D696" s="53">
        <f t="shared" si="10"/>
        <v>1.155844155844156</v>
      </c>
      <c r="E696" s="54"/>
    </row>
    <row r="697" spans="1:5" s="43" customFormat="1" ht="15" outlineLevel="1">
      <c r="A697" s="54" t="s">
        <v>545</v>
      </c>
      <c r="B697" s="52"/>
      <c r="C697" s="52"/>
      <c r="D697" s="53">
        <f t="shared" si="10"/>
        <v>0</v>
      </c>
      <c r="E697" s="54"/>
    </row>
    <row r="698" spans="1:5" s="43" customFormat="1" ht="15" outlineLevel="1">
      <c r="A698" s="68" t="s">
        <v>546</v>
      </c>
      <c r="B698" s="52">
        <v>2717</v>
      </c>
      <c r="C698" s="52">
        <v>2198</v>
      </c>
      <c r="D698" s="53">
        <f t="shared" si="10"/>
        <v>0.8089804931910195</v>
      </c>
      <c r="E698" s="54"/>
    </row>
    <row r="699" spans="1:5" s="43" customFormat="1" ht="15">
      <c r="A699" s="69" t="s">
        <v>547</v>
      </c>
      <c r="B699" s="52">
        <f>SUM(B700,B710,B714,B723,B728,B735,B741,B744,B747,B748,B749,B755,B756,B757,B772)</f>
        <v>10178</v>
      </c>
      <c r="C699" s="52">
        <f>SUM(C700,C710,C714,C723,C728,C735,C741,C744,C747,C748,C749,C755,C756,C757,C772)</f>
        <v>11106</v>
      </c>
      <c r="D699" s="53">
        <f t="shared" si="10"/>
        <v>1.0911770485360581</v>
      </c>
      <c r="E699" s="54"/>
    </row>
    <row r="700" spans="1:5" s="43" customFormat="1" ht="15" outlineLevel="1">
      <c r="A700" s="68" t="s">
        <v>548</v>
      </c>
      <c r="B700" s="58">
        <f>SUM(B701:B709)</f>
        <v>296</v>
      </c>
      <c r="C700" s="58">
        <f>SUM(C701:C709)</f>
        <v>503</v>
      </c>
      <c r="D700" s="53">
        <f t="shared" si="10"/>
        <v>1.6993243243243243</v>
      </c>
      <c r="E700" s="54"/>
    </row>
    <row r="701" spans="1:5" s="43" customFormat="1" ht="15" outlineLevel="2">
      <c r="A701" s="68" t="s">
        <v>45</v>
      </c>
      <c r="B701" s="52">
        <v>178</v>
      </c>
      <c r="C701" s="52">
        <v>176</v>
      </c>
      <c r="D701" s="53">
        <f t="shared" si="10"/>
        <v>0.9887640449438202</v>
      </c>
      <c r="E701" s="54"/>
    </row>
    <row r="702" spans="1:5" s="43" customFormat="1" ht="15" outlineLevel="2">
      <c r="A702" s="68" t="s">
        <v>46</v>
      </c>
      <c r="B702" s="52">
        <v>28</v>
      </c>
      <c r="C702" s="52">
        <v>94</v>
      </c>
      <c r="D702" s="53">
        <f t="shared" si="10"/>
        <v>3.357142857142857</v>
      </c>
      <c r="E702" s="54"/>
    </row>
    <row r="703" spans="1:5" s="43" customFormat="1" ht="15" outlineLevel="2">
      <c r="A703" s="68" t="s">
        <v>47</v>
      </c>
      <c r="B703" s="52"/>
      <c r="C703" s="52"/>
      <c r="D703" s="53">
        <f t="shared" si="10"/>
        <v>0</v>
      </c>
      <c r="E703" s="54"/>
    </row>
    <row r="704" spans="1:5" s="43" customFormat="1" ht="15" outlineLevel="2">
      <c r="A704" s="68" t="s">
        <v>549</v>
      </c>
      <c r="B704" s="52">
        <v>2</v>
      </c>
      <c r="C704" s="52">
        <v>18</v>
      </c>
      <c r="D704" s="53">
        <f t="shared" si="10"/>
        <v>9</v>
      </c>
      <c r="E704" s="54"/>
    </row>
    <row r="705" spans="1:5" s="43" customFormat="1" ht="15" outlineLevel="2">
      <c r="A705" s="68" t="s">
        <v>550</v>
      </c>
      <c r="B705" s="52"/>
      <c r="C705" s="52"/>
      <c r="D705" s="53">
        <f t="shared" si="10"/>
        <v>0</v>
      </c>
      <c r="E705" s="54"/>
    </row>
    <row r="706" spans="1:5" s="43" customFormat="1" ht="15" outlineLevel="2">
      <c r="A706" s="68" t="s">
        <v>551</v>
      </c>
      <c r="B706" s="52"/>
      <c r="C706" s="52"/>
      <c r="D706" s="53">
        <f t="shared" si="10"/>
        <v>0</v>
      </c>
      <c r="E706" s="54"/>
    </row>
    <row r="707" spans="1:5" s="43" customFormat="1" ht="15" outlineLevel="2">
      <c r="A707" s="68" t="s">
        <v>552</v>
      </c>
      <c r="B707" s="52"/>
      <c r="C707" s="52"/>
      <c r="D707" s="53">
        <f t="shared" si="10"/>
        <v>0</v>
      </c>
      <c r="E707" s="54"/>
    </row>
    <row r="708" spans="1:5" s="43" customFormat="1" ht="15" outlineLevel="2">
      <c r="A708" s="68" t="s">
        <v>553</v>
      </c>
      <c r="B708" s="52"/>
      <c r="C708" s="52"/>
      <c r="D708" s="53">
        <f t="shared" si="10"/>
        <v>0</v>
      </c>
      <c r="E708" s="54"/>
    </row>
    <row r="709" spans="1:5" s="43" customFormat="1" ht="15" outlineLevel="2">
      <c r="A709" s="68" t="s">
        <v>554</v>
      </c>
      <c r="B709" s="52">
        <v>88</v>
      </c>
      <c r="C709" s="52">
        <v>215</v>
      </c>
      <c r="D709" s="53">
        <f aca="true" t="shared" si="11" ref="D709:D772">IF(B709&lt;&gt;0,C709/B709,0)</f>
        <v>2.4431818181818183</v>
      </c>
      <c r="E709" s="54"/>
    </row>
    <row r="710" spans="1:5" s="43" customFormat="1" ht="15" outlineLevel="1">
      <c r="A710" s="68" t="s">
        <v>555</v>
      </c>
      <c r="B710" s="58">
        <f>SUM(B711:B713)</f>
        <v>37</v>
      </c>
      <c r="C710" s="58">
        <f>SUM(C711:C713)</f>
        <v>84</v>
      </c>
      <c r="D710" s="53">
        <f t="shared" si="11"/>
        <v>2.27027027027027</v>
      </c>
      <c r="E710" s="65"/>
    </row>
    <row r="711" spans="1:5" s="43" customFormat="1" ht="15" outlineLevel="2">
      <c r="A711" s="68" t="s">
        <v>556</v>
      </c>
      <c r="B711" s="66"/>
      <c r="C711" s="66"/>
      <c r="D711" s="53">
        <f t="shared" si="11"/>
        <v>0</v>
      </c>
      <c r="E711" s="65"/>
    </row>
    <row r="712" spans="1:5" s="43" customFormat="1" ht="15" outlineLevel="2">
      <c r="A712" s="68" t="s">
        <v>557</v>
      </c>
      <c r="B712" s="66"/>
      <c r="C712" s="66"/>
      <c r="D712" s="53">
        <f t="shared" si="11"/>
        <v>0</v>
      </c>
      <c r="E712" s="65"/>
    </row>
    <row r="713" spans="1:5" s="43" customFormat="1" ht="15" outlineLevel="2">
      <c r="A713" s="68" t="s">
        <v>558</v>
      </c>
      <c r="B713" s="66">
        <v>37</v>
      </c>
      <c r="C713" s="66">
        <v>84</v>
      </c>
      <c r="D713" s="53">
        <f t="shared" si="11"/>
        <v>2.27027027027027</v>
      </c>
      <c r="E713" s="65"/>
    </row>
    <row r="714" spans="1:5" s="43" customFormat="1" ht="15" outlineLevel="1">
      <c r="A714" s="68" t="s">
        <v>559</v>
      </c>
      <c r="B714" s="58">
        <f>SUM(B715:B722)</f>
        <v>4499</v>
      </c>
      <c r="C714" s="58">
        <f>SUM(C715:C722)</f>
        <v>4618</v>
      </c>
      <c r="D714" s="53">
        <f t="shared" si="11"/>
        <v>1.026450322293843</v>
      </c>
      <c r="E714" s="65"/>
    </row>
    <row r="715" spans="1:5" s="43" customFormat="1" ht="15" outlineLevel="2">
      <c r="A715" s="68" t="s">
        <v>560</v>
      </c>
      <c r="B715" s="66"/>
      <c r="C715" s="66"/>
      <c r="D715" s="53">
        <f t="shared" si="11"/>
        <v>0</v>
      </c>
      <c r="E715" s="65"/>
    </row>
    <row r="716" spans="1:5" s="43" customFormat="1" ht="15" outlineLevel="2">
      <c r="A716" s="68" t="s">
        <v>561</v>
      </c>
      <c r="B716" s="66">
        <v>3514</v>
      </c>
      <c r="C716" s="66">
        <v>3600</v>
      </c>
      <c r="D716" s="53">
        <f t="shared" si="11"/>
        <v>1.0244735344336937</v>
      </c>
      <c r="E716" s="65"/>
    </row>
    <row r="717" spans="1:5" s="43" customFormat="1" ht="15" outlineLevel="2">
      <c r="A717" s="68" t="s">
        <v>562</v>
      </c>
      <c r="B717" s="66"/>
      <c r="C717" s="66"/>
      <c r="D717" s="53">
        <f t="shared" si="11"/>
        <v>0</v>
      </c>
      <c r="E717" s="65"/>
    </row>
    <row r="718" spans="1:5" s="43" customFormat="1" ht="15" outlineLevel="2">
      <c r="A718" s="68" t="s">
        <v>563</v>
      </c>
      <c r="B718" s="66"/>
      <c r="C718" s="66">
        <v>18</v>
      </c>
      <c r="D718" s="53">
        <f t="shared" si="11"/>
        <v>0</v>
      </c>
      <c r="E718" s="65"/>
    </row>
    <row r="719" spans="1:5" s="43" customFormat="1" ht="15" outlineLevel="2">
      <c r="A719" s="68" t="s">
        <v>564</v>
      </c>
      <c r="B719" s="66"/>
      <c r="C719" s="66"/>
      <c r="D719" s="53">
        <f t="shared" si="11"/>
        <v>0</v>
      </c>
      <c r="E719" s="65"/>
    </row>
    <row r="720" spans="1:5" s="43" customFormat="1" ht="15" outlineLevel="2">
      <c r="A720" s="68" t="s">
        <v>565</v>
      </c>
      <c r="B720" s="66"/>
      <c r="C720" s="66"/>
      <c r="D720" s="53">
        <f t="shared" si="11"/>
        <v>0</v>
      </c>
      <c r="E720" s="65"/>
    </row>
    <row r="721" spans="1:5" s="43" customFormat="1" ht="15" outlineLevel="2">
      <c r="A721" s="68" t="s">
        <v>566</v>
      </c>
      <c r="B721" s="66"/>
      <c r="C721" s="66"/>
      <c r="D721" s="53">
        <f t="shared" si="11"/>
        <v>0</v>
      </c>
      <c r="E721" s="65"/>
    </row>
    <row r="722" spans="1:5" s="43" customFormat="1" ht="15" outlineLevel="2">
      <c r="A722" s="68" t="s">
        <v>567</v>
      </c>
      <c r="B722" s="66">
        <v>985</v>
      </c>
      <c r="C722" s="66">
        <v>1000</v>
      </c>
      <c r="D722" s="53">
        <f t="shared" si="11"/>
        <v>1.015228426395939</v>
      </c>
      <c r="E722" s="65"/>
    </row>
    <row r="723" spans="1:5" s="43" customFormat="1" ht="15" outlineLevel="1">
      <c r="A723" s="68" t="s">
        <v>568</v>
      </c>
      <c r="B723" s="58">
        <f>SUM(B724:B727)</f>
        <v>698</v>
      </c>
      <c r="C723" s="58">
        <f>SUM(C724:C727)</f>
        <v>887</v>
      </c>
      <c r="D723" s="53">
        <f t="shared" si="11"/>
        <v>1.2707736389684814</v>
      </c>
      <c r="E723" s="65"/>
    </row>
    <row r="724" spans="1:5" s="43" customFormat="1" ht="15" outlineLevel="2">
      <c r="A724" s="68" t="s">
        <v>569</v>
      </c>
      <c r="B724" s="66"/>
      <c r="C724" s="66"/>
      <c r="D724" s="53">
        <f t="shared" si="11"/>
        <v>0</v>
      </c>
      <c r="E724" s="65"/>
    </row>
    <row r="725" spans="1:5" s="43" customFormat="1" ht="15" outlineLevel="2">
      <c r="A725" s="68" t="s">
        <v>570</v>
      </c>
      <c r="B725" s="66">
        <v>163</v>
      </c>
      <c r="C725" s="66">
        <v>387</v>
      </c>
      <c r="D725" s="53">
        <f t="shared" si="11"/>
        <v>2.374233128834356</v>
      </c>
      <c r="E725" s="65"/>
    </row>
    <row r="726" spans="1:5" s="43" customFormat="1" ht="15" outlineLevel="2">
      <c r="A726" s="68" t="s">
        <v>571</v>
      </c>
      <c r="B726" s="66"/>
      <c r="C726" s="66"/>
      <c r="D726" s="53">
        <f t="shared" si="11"/>
        <v>0</v>
      </c>
      <c r="E726" s="65"/>
    </row>
    <row r="727" spans="1:5" s="43" customFormat="1" ht="15" outlineLevel="2">
      <c r="A727" s="68" t="s">
        <v>572</v>
      </c>
      <c r="B727" s="66">
        <v>535</v>
      </c>
      <c r="C727" s="66">
        <v>500</v>
      </c>
      <c r="D727" s="53">
        <f t="shared" si="11"/>
        <v>0.9345794392523364</v>
      </c>
      <c r="E727" s="65"/>
    </row>
    <row r="728" spans="1:5" s="43" customFormat="1" ht="15" outlineLevel="1">
      <c r="A728" s="68" t="s">
        <v>573</v>
      </c>
      <c r="B728" s="58">
        <f>SUM(B729:B734)</f>
        <v>1141</v>
      </c>
      <c r="C728" s="58">
        <f>SUM(C729:C734)</f>
        <v>1070</v>
      </c>
      <c r="D728" s="53">
        <f t="shared" si="11"/>
        <v>0.9377738825591586</v>
      </c>
      <c r="E728" s="54"/>
    </row>
    <row r="729" spans="1:5" s="43" customFormat="1" ht="15" outlineLevel="2">
      <c r="A729" s="68" t="s">
        <v>574</v>
      </c>
      <c r="B729" s="52"/>
      <c r="C729" s="52"/>
      <c r="D729" s="53">
        <f t="shared" si="11"/>
        <v>0</v>
      </c>
      <c r="E729" s="54"/>
    </row>
    <row r="730" spans="1:5" s="43" customFormat="1" ht="15" outlineLevel="2">
      <c r="A730" s="68" t="s">
        <v>575</v>
      </c>
      <c r="B730" s="52"/>
      <c r="C730" s="52"/>
      <c r="D730" s="53">
        <f t="shared" si="11"/>
        <v>0</v>
      </c>
      <c r="E730" s="54"/>
    </row>
    <row r="731" spans="1:5" s="43" customFormat="1" ht="15" outlineLevel="2">
      <c r="A731" s="68" t="s">
        <v>576</v>
      </c>
      <c r="B731" s="52"/>
      <c r="C731" s="52"/>
      <c r="D731" s="53">
        <f t="shared" si="11"/>
        <v>0</v>
      </c>
      <c r="E731" s="54"/>
    </row>
    <row r="732" spans="1:5" s="43" customFormat="1" ht="15" outlineLevel="2">
      <c r="A732" s="68" t="s">
        <v>577</v>
      </c>
      <c r="B732" s="52"/>
      <c r="C732" s="52"/>
      <c r="D732" s="53">
        <f t="shared" si="11"/>
        <v>0</v>
      </c>
      <c r="E732" s="54"/>
    </row>
    <row r="733" spans="1:5" s="43" customFormat="1" ht="15" outlineLevel="2">
      <c r="A733" s="68" t="s">
        <v>578</v>
      </c>
      <c r="B733" s="52">
        <v>701</v>
      </c>
      <c r="C733" s="52">
        <v>610</v>
      </c>
      <c r="D733" s="53">
        <f t="shared" si="11"/>
        <v>0.8701854493580599</v>
      </c>
      <c r="E733" s="54"/>
    </row>
    <row r="734" spans="1:5" s="43" customFormat="1" ht="15" outlineLevel="2">
      <c r="A734" s="68" t="s">
        <v>579</v>
      </c>
      <c r="B734" s="52">
        <v>440</v>
      </c>
      <c r="C734" s="52">
        <v>460</v>
      </c>
      <c r="D734" s="53">
        <f t="shared" si="11"/>
        <v>1.0454545454545454</v>
      </c>
      <c r="E734" s="54"/>
    </row>
    <row r="735" spans="1:5" s="43" customFormat="1" ht="15" outlineLevel="1">
      <c r="A735" s="68" t="s">
        <v>580</v>
      </c>
      <c r="B735" s="58">
        <f>SUM(B736:B740)</f>
        <v>63</v>
      </c>
      <c r="C735" s="58">
        <f>SUM(C736:C740)</f>
        <v>82</v>
      </c>
      <c r="D735" s="53">
        <f t="shared" si="11"/>
        <v>1.3015873015873016</v>
      </c>
      <c r="E735" s="54"/>
    </row>
    <row r="736" spans="1:5" s="43" customFormat="1" ht="15" outlineLevel="2">
      <c r="A736" s="68" t="s">
        <v>581</v>
      </c>
      <c r="B736" s="52"/>
      <c r="C736" s="52"/>
      <c r="D736" s="53">
        <f t="shared" si="11"/>
        <v>0</v>
      </c>
      <c r="E736" s="54"/>
    </row>
    <row r="737" spans="1:5" s="43" customFormat="1" ht="15" outlineLevel="2">
      <c r="A737" s="68" t="s">
        <v>582</v>
      </c>
      <c r="B737" s="52"/>
      <c r="C737" s="52"/>
      <c r="D737" s="53">
        <f t="shared" si="11"/>
        <v>0</v>
      </c>
      <c r="E737" s="54"/>
    </row>
    <row r="738" spans="1:5" s="43" customFormat="1" ht="15" outlineLevel="2">
      <c r="A738" s="68" t="s">
        <v>583</v>
      </c>
      <c r="B738" s="52"/>
      <c r="C738" s="52"/>
      <c r="D738" s="53">
        <f t="shared" si="11"/>
        <v>0</v>
      </c>
      <c r="E738" s="54"/>
    </row>
    <row r="739" spans="1:5" s="43" customFormat="1" ht="15" outlineLevel="2">
      <c r="A739" s="68" t="s">
        <v>584</v>
      </c>
      <c r="B739" s="52"/>
      <c r="C739" s="52"/>
      <c r="D739" s="53">
        <f t="shared" si="11"/>
        <v>0</v>
      </c>
      <c r="E739" s="54"/>
    </row>
    <row r="740" spans="1:5" s="43" customFormat="1" ht="15" outlineLevel="2">
      <c r="A740" s="68" t="s">
        <v>585</v>
      </c>
      <c r="B740" s="52">
        <v>63</v>
      </c>
      <c r="C740" s="52">
        <v>82</v>
      </c>
      <c r="D740" s="53">
        <f t="shared" si="11"/>
        <v>1.3015873015873016</v>
      </c>
      <c r="E740" s="54"/>
    </row>
    <row r="741" spans="1:5" s="43" customFormat="1" ht="15" outlineLevel="1">
      <c r="A741" s="68" t="s">
        <v>586</v>
      </c>
      <c r="B741" s="58">
        <f>SUM(B742:B743)</f>
        <v>0</v>
      </c>
      <c r="C741" s="58">
        <f>SUM(C742:C743)</f>
        <v>0</v>
      </c>
      <c r="D741" s="53">
        <f t="shared" si="11"/>
        <v>0</v>
      </c>
      <c r="E741" s="54"/>
    </row>
    <row r="742" spans="1:5" s="43" customFormat="1" ht="15" outlineLevel="2">
      <c r="A742" s="68" t="s">
        <v>587</v>
      </c>
      <c r="B742" s="52"/>
      <c r="C742" s="52"/>
      <c r="D742" s="53">
        <f t="shared" si="11"/>
        <v>0</v>
      </c>
      <c r="E742" s="54"/>
    </row>
    <row r="743" spans="1:5" s="43" customFormat="1" ht="15" outlineLevel="2">
      <c r="A743" s="68" t="s">
        <v>588</v>
      </c>
      <c r="B743" s="52"/>
      <c r="C743" s="52"/>
      <c r="D743" s="53">
        <f t="shared" si="11"/>
        <v>0</v>
      </c>
      <c r="E743" s="54"/>
    </row>
    <row r="744" spans="1:5" s="43" customFormat="1" ht="15" outlineLevel="1">
      <c r="A744" s="68" t="s">
        <v>589</v>
      </c>
      <c r="B744" s="58">
        <f>SUM(B745:B746)</f>
        <v>0</v>
      </c>
      <c r="C744" s="58">
        <f>SUM(C745:C746)</f>
        <v>0</v>
      </c>
      <c r="D744" s="53">
        <f t="shared" si="11"/>
        <v>0</v>
      </c>
      <c r="E744" s="54"/>
    </row>
    <row r="745" spans="1:5" s="43" customFormat="1" ht="15" outlineLevel="2">
      <c r="A745" s="68" t="s">
        <v>590</v>
      </c>
      <c r="B745" s="52"/>
      <c r="C745" s="52"/>
      <c r="D745" s="53">
        <f t="shared" si="11"/>
        <v>0</v>
      </c>
      <c r="E745" s="54"/>
    </row>
    <row r="746" spans="1:5" s="43" customFormat="1" ht="15" outlineLevel="2">
      <c r="A746" s="68" t="s">
        <v>591</v>
      </c>
      <c r="B746" s="52"/>
      <c r="C746" s="52"/>
      <c r="D746" s="53">
        <f t="shared" si="11"/>
        <v>0</v>
      </c>
      <c r="E746" s="54"/>
    </row>
    <row r="747" spans="1:5" s="43" customFormat="1" ht="15" outlineLevel="1">
      <c r="A747" s="68" t="s">
        <v>592</v>
      </c>
      <c r="B747" s="52"/>
      <c r="C747" s="52"/>
      <c r="D747" s="53">
        <f t="shared" si="11"/>
        <v>0</v>
      </c>
      <c r="E747" s="54"/>
    </row>
    <row r="748" spans="1:5" s="43" customFormat="1" ht="15" outlineLevel="1">
      <c r="A748" s="68" t="s">
        <v>593</v>
      </c>
      <c r="B748" s="52"/>
      <c r="C748" s="52"/>
      <c r="D748" s="53">
        <f t="shared" si="11"/>
        <v>0</v>
      </c>
      <c r="E748" s="54"/>
    </row>
    <row r="749" spans="1:5" s="43" customFormat="1" ht="15" outlineLevel="1">
      <c r="A749" s="68" t="s">
        <v>594</v>
      </c>
      <c r="B749" s="58">
        <f>SUM(B750:B754)</f>
        <v>0</v>
      </c>
      <c r="C749" s="58">
        <f>SUM(C750:C754)</f>
        <v>130</v>
      </c>
      <c r="D749" s="53">
        <f t="shared" si="11"/>
        <v>0</v>
      </c>
      <c r="E749" s="54"/>
    </row>
    <row r="750" spans="1:5" s="43" customFormat="1" ht="15" outlineLevel="2">
      <c r="A750" s="68" t="s">
        <v>595</v>
      </c>
      <c r="B750" s="52"/>
      <c r="C750" s="52">
        <v>10</v>
      </c>
      <c r="D750" s="53">
        <f t="shared" si="11"/>
        <v>0</v>
      </c>
      <c r="E750" s="54"/>
    </row>
    <row r="751" spans="1:5" s="43" customFormat="1" ht="15" outlineLevel="2">
      <c r="A751" s="68" t="s">
        <v>596</v>
      </c>
      <c r="B751" s="52"/>
      <c r="C751" s="52"/>
      <c r="D751" s="53">
        <f t="shared" si="11"/>
        <v>0</v>
      </c>
      <c r="E751" s="54"/>
    </row>
    <row r="752" spans="1:5" s="43" customFormat="1" ht="15" outlineLevel="2">
      <c r="A752" s="68" t="s">
        <v>597</v>
      </c>
      <c r="B752" s="52"/>
      <c r="C752" s="52"/>
      <c r="D752" s="53">
        <f t="shared" si="11"/>
        <v>0</v>
      </c>
      <c r="E752" s="54"/>
    </row>
    <row r="753" spans="1:5" s="43" customFormat="1" ht="15" outlineLevel="2">
      <c r="A753" s="68" t="s">
        <v>598</v>
      </c>
      <c r="B753" s="52"/>
      <c r="C753" s="52"/>
      <c r="D753" s="53">
        <f t="shared" si="11"/>
        <v>0</v>
      </c>
      <c r="E753" s="54"/>
    </row>
    <row r="754" spans="1:5" s="43" customFormat="1" ht="15" outlineLevel="2">
      <c r="A754" s="68" t="s">
        <v>599</v>
      </c>
      <c r="B754" s="52"/>
      <c r="C754" s="52">
        <v>120</v>
      </c>
      <c r="D754" s="53">
        <f t="shared" si="11"/>
        <v>0</v>
      </c>
      <c r="E754" s="54"/>
    </row>
    <row r="755" spans="1:5" s="43" customFormat="1" ht="15" outlineLevel="1">
      <c r="A755" s="68" t="s">
        <v>600</v>
      </c>
      <c r="B755" s="52"/>
      <c r="C755" s="52"/>
      <c r="D755" s="53">
        <f t="shared" si="11"/>
        <v>0</v>
      </c>
      <c r="E755" s="54"/>
    </row>
    <row r="756" spans="1:5" s="43" customFormat="1" ht="15" outlineLevel="1">
      <c r="A756" s="68" t="s">
        <v>601</v>
      </c>
      <c r="B756" s="52">
        <v>1060</v>
      </c>
      <c r="C756" s="52">
        <v>1027</v>
      </c>
      <c r="D756" s="53">
        <f t="shared" si="11"/>
        <v>0.9688679245283018</v>
      </c>
      <c r="E756" s="54"/>
    </row>
    <row r="757" spans="1:5" s="43" customFormat="1" ht="15" outlineLevel="1">
      <c r="A757" s="68" t="s">
        <v>602</v>
      </c>
      <c r="B757" s="58">
        <f>SUM(B758:B771)</f>
        <v>0</v>
      </c>
      <c r="C757" s="58">
        <f>SUM(C758:C771)</f>
        <v>0</v>
      </c>
      <c r="D757" s="53">
        <f t="shared" si="11"/>
        <v>0</v>
      </c>
      <c r="E757" s="54"/>
    </row>
    <row r="758" spans="1:5" s="43" customFormat="1" ht="15" outlineLevel="2">
      <c r="A758" s="68" t="s">
        <v>45</v>
      </c>
      <c r="B758" s="52"/>
      <c r="C758" s="52"/>
      <c r="D758" s="53">
        <f t="shared" si="11"/>
        <v>0</v>
      </c>
      <c r="E758" s="54"/>
    </row>
    <row r="759" spans="1:5" s="43" customFormat="1" ht="15" outlineLevel="2">
      <c r="A759" s="68" t="s">
        <v>46</v>
      </c>
      <c r="B759" s="52"/>
      <c r="C759" s="52"/>
      <c r="D759" s="53">
        <f t="shared" si="11"/>
        <v>0</v>
      </c>
      <c r="E759" s="54"/>
    </row>
    <row r="760" spans="1:5" s="43" customFormat="1" ht="15" outlineLevel="2">
      <c r="A760" s="68" t="s">
        <v>47</v>
      </c>
      <c r="B760" s="52"/>
      <c r="C760" s="52"/>
      <c r="D760" s="53">
        <f t="shared" si="11"/>
        <v>0</v>
      </c>
      <c r="E760" s="54"/>
    </row>
    <row r="761" spans="1:5" s="43" customFormat="1" ht="15" outlineLevel="2">
      <c r="A761" s="68" t="s">
        <v>603</v>
      </c>
      <c r="B761" s="52"/>
      <c r="C761" s="52"/>
      <c r="D761" s="53">
        <f t="shared" si="11"/>
        <v>0</v>
      </c>
      <c r="E761" s="54"/>
    </row>
    <row r="762" spans="1:5" s="43" customFormat="1" ht="15" outlineLevel="2">
      <c r="A762" s="68" t="s">
        <v>604</v>
      </c>
      <c r="B762" s="52"/>
      <c r="C762" s="52"/>
      <c r="D762" s="53">
        <f t="shared" si="11"/>
        <v>0</v>
      </c>
      <c r="E762" s="54"/>
    </row>
    <row r="763" spans="1:5" s="43" customFormat="1" ht="15" outlineLevel="2">
      <c r="A763" s="68" t="s">
        <v>605</v>
      </c>
      <c r="B763" s="52"/>
      <c r="C763" s="52"/>
      <c r="D763" s="53">
        <f t="shared" si="11"/>
        <v>0</v>
      </c>
      <c r="E763" s="54"/>
    </row>
    <row r="764" spans="1:5" s="43" customFormat="1" ht="15" outlineLevel="2">
      <c r="A764" s="68" t="s">
        <v>606</v>
      </c>
      <c r="B764" s="52"/>
      <c r="C764" s="52"/>
      <c r="D764" s="53">
        <f t="shared" si="11"/>
        <v>0</v>
      </c>
      <c r="E764" s="54"/>
    </row>
    <row r="765" spans="1:5" s="43" customFormat="1" ht="15" outlineLevel="2">
      <c r="A765" s="68" t="s">
        <v>607</v>
      </c>
      <c r="B765" s="52"/>
      <c r="C765" s="52"/>
      <c r="D765" s="53">
        <f t="shared" si="11"/>
        <v>0</v>
      </c>
      <c r="E765" s="54"/>
    </row>
    <row r="766" spans="1:5" s="43" customFormat="1" ht="15" outlineLevel="2">
      <c r="A766" s="68" t="s">
        <v>608</v>
      </c>
      <c r="B766" s="52"/>
      <c r="C766" s="52"/>
      <c r="D766" s="53">
        <f t="shared" si="11"/>
        <v>0</v>
      </c>
      <c r="E766" s="54"/>
    </row>
    <row r="767" spans="1:5" s="43" customFormat="1" ht="15" outlineLevel="2">
      <c r="A767" s="68" t="s">
        <v>609</v>
      </c>
      <c r="B767" s="52"/>
      <c r="C767" s="52"/>
      <c r="D767" s="53">
        <f t="shared" si="11"/>
        <v>0</v>
      </c>
      <c r="E767" s="54"/>
    </row>
    <row r="768" spans="1:5" s="43" customFormat="1" ht="15" outlineLevel="2">
      <c r="A768" s="68" t="s">
        <v>86</v>
      </c>
      <c r="B768" s="52"/>
      <c r="C768" s="52"/>
      <c r="D768" s="53">
        <f t="shared" si="11"/>
        <v>0</v>
      </c>
      <c r="E768" s="54"/>
    </row>
    <row r="769" spans="1:5" s="43" customFormat="1" ht="15" outlineLevel="2">
      <c r="A769" s="68" t="s">
        <v>610</v>
      </c>
      <c r="B769" s="52"/>
      <c r="C769" s="52"/>
      <c r="D769" s="53">
        <f t="shared" si="11"/>
        <v>0</v>
      </c>
      <c r="E769" s="54"/>
    </row>
    <row r="770" spans="1:5" s="43" customFormat="1" ht="15" outlineLevel="2">
      <c r="A770" s="68" t="s">
        <v>54</v>
      </c>
      <c r="B770" s="52"/>
      <c r="C770" s="52"/>
      <c r="D770" s="53">
        <f t="shared" si="11"/>
        <v>0</v>
      </c>
      <c r="E770" s="54"/>
    </row>
    <row r="771" spans="1:5" s="43" customFormat="1" ht="15" outlineLevel="2">
      <c r="A771" s="68" t="s">
        <v>611</v>
      </c>
      <c r="B771" s="52"/>
      <c r="C771" s="52"/>
      <c r="D771" s="53">
        <f t="shared" si="11"/>
        <v>0</v>
      </c>
      <c r="E771" s="54"/>
    </row>
    <row r="772" spans="1:5" s="43" customFormat="1" ht="15" outlineLevel="1">
      <c r="A772" s="68" t="s">
        <v>612</v>
      </c>
      <c r="B772" s="52">
        <v>2384</v>
      </c>
      <c r="C772" s="52">
        <v>2705</v>
      </c>
      <c r="D772" s="53">
        <f t="shared" si="11"/>
        <v>1.1346476510067114</v>
      </c>
      <c r="E772" s="54"/>
    </row>
    <row r="773" spans="1:5" s="43" customFormat="1" ht="15">
      <c r="A773" s="69" t="s">
        <v>613</v>
      </c>
      <c r="B773" s="52">
        <f>SUM(B774,B785,B786,B789,B790,B791)</f>
        <v>3918</v>
      </c>
      <c r="C773" s="52">
        <f>SUM(C774,C785,C786,C789,C790,C791)</f>
        <v>3409</v>
      </c>
      <c r="D773" s="53">
        <f aca="true" t="shared" si="12" ref="D773:D836">IF(B773&lt;&gt;0,C773/B773,0)</f>
        <v>0.8700867789688617</v>
      </c>
      <c r="E773" s="54"/>
    </row>
    <row r="774" spans="1:5" s="43" customFormat="1" ht="15" outlineLevel="1">
      <c r="A774" s="68" t="s">
        <v>614</v>
      </c>
      <c r="B774" s="58">
        <f>SUM(B775:B784)</f>
        <v>3409</v>
      </c>
      <c r="C774" s="58">
        <f>SUM(C775:C784)</f>
        <v>1744</v>
      </c>
      <c r="D774" s="53">
        <f t="shared" si="12"/>
        <v>0.5115869756526841</v>
      </c>
      <c r="E774" s="54"/>
    </row>
    <row r="775" spans="1:5" s="43" customFormat="1" ht="15" outlineLevel="2">
      <c r="A775" s="68" t="s">
        <v>45</v>
      </c>
      <c r="B775" s="52">
        <v>1113</v>
      </c>
      <c r="C775" s="52">
        <f>786+332</f>
        <v>1118</v>
      </c>
      <c r="D775" s="53">
        <f t="shared" si="12"/>
        <v>1.004492362982929</v>
      </c>
      <c r="E775" s="54"/>
    </row>
    <row r="776" spans="1:5" s="43" customFormat="1" ht="15" outlineLevel="2">
      <c r="A776" s="68" t="s">
        <v>46</v>
      </c>
      <c r="B776" s="52">
        <v>224</v>
      </c>
      <c r="C776" s="52">
        <v>166</v>
      </c>
      <c r="D776" s="53">
        <f t="shared" si="12"/>
        <v>0.7410714285714286</v>
      </c>
      <c r="E776" s="54"/>
    </row>
    <row r="777" spans="1:5" s="43" customFormat="1" ht="15" outlineLevel="2">
      <c r="A777" s="68" t="s">
        <v>47</v>
      </c>
      <c r="B777" s="52"/>
      <c r="C777" s="52"/>
      <c r="D777" s="53">
        <f t="shared" si="12"/>
        <v>0</v>
      </c>
      <c r="E777" s="54"/>
    </row>
    <row r="778" spans="1:5" s="43" customFormat="1" ht="15" outlineLevel="2">
      <c r="A778" s="68" t="s">
        <v>615</v>
      </c>
      <c r="B778" s="52">
        <v>29</v>
      </c>
      <c r="C778" s="52">
        <v>20</v>
      </c>
      <c r="D778" s="53">
        <f t="shared" si="12"/>
        <v>0.6896551724137931</v>
      </c>
      <c r="E778" s="54"/>
    </row>
    <row r="779" spans="1:5" s="43" customFormat="1" ht="15" outlineLevel="2">
      <c r="A779" s="68" t="s">
        <v>616</v>
      </c>
      <c r="B779" s="52"/>
      <c r="C779" s="52"/>
      <c r="D779" s="53">
        <f t="shared" si="12"/>
        <v>0</v>
      </c>
      <c r="E779" s="54"/>
    </row>
    <row r="780" spans="1:5" s="43" customFormat="1" ht="15" outlineLevel="2">
      <c r="A780" s="68" t="s">
        <v>617</v>
      </c>
      <c r="B780" s="52"/>
      <c r="C780" s="52"/>
      <c r="D780" s="53">
        <f t="shared" si="12"/>
        <v>0</v>
      </c>
      <c r="E780" s="54"/>
    </row>
    <row r="781" spans="1:5" s="43" customFormat="1" ht="15" outlineLevel="2">
      <c r="A781" s="68" t="s">
        <v>618</v>
      </c>
      <c r="B781" s="52"/>
      <c r="C781" s="52"/>
      <c r="D781" s="53">
        <f t="shared" si="12"/>
        <v>0</v>
      </c>
      <c r="E781" s="54"/>
    </row>
    <row r="782" spans="1:5" s="43" customFormat="1" ht="15" outlineLevel="2">
      <c r="A782" s="68" t="s">
        <v>619</v>
      </c>
      <c r="B782" s="52"/>
      <c r="C782" s="52"/>
      <c r="D782" s="53">
        <f t="shared" si="12"/>
        <v>0</v>
      </c>
      <c r="E782" s="54"/>
    </row>
    <row r="783" spans="1:5" s="43" customFormat="1" ht="15" outlineLevel="2">
      <c r="A783" s="68" t="s">
        <v>620</v>
      </c>
      <c r="B783" s="52"/>
      <c r="C783" s="52"/>
      <c r="D783" s="53">
        <f t="shared" si="12"/>
        <v>0</v>
      </c>
      <c r="E783" s="54"/>
    </row>
    <row r="784" spans="1:5" s="43" customFormat="1" ht="15" outlineLevel="2">
      <c r="A784" s="68" t="s">
        <v>621</v>
      </c>
      <c r="B784" s="52">
        <v>2043</v>
      </c>
      <c r="C784" s="52">
        <v>440</v>
      </c>
      <c r="D784" s="53">
        <f t="shared" si="12"/>
        <v>0.21536955457660303</v>
      </c>
      <c r="E784" s="54"/>
    </row>
    <row r="785" spans="1:5" s="43" customFormat="1" ht="15" outlineLevel="1">
      <c r="A785" s="68" t="s">
        <v>622</v>
      </c>
      <c r="B785" s="52">
        <v>3</v>
      </c>
      <c r="C785" s="52">
        <v>60</v>
      </c>
      <c r="D785" s="53">
        <f t="shared" si="12"/>
        <v>20</v>
      </c>
      <c r="E785" s="54"/>
    </row>
    <row r="786" spans="1:5" s="43" customFormat="1" ht="15" outlineLevel="1">
      <c r="A786" s="68" t="s">
        <v>623</v>
      </c>
      <c r="B786" s="58">
        <f>SUM(B787:B788)</f>
        <v>17</v>
      </c>
      <c r="C786" s="58">
        <f>SUM(C787:C788)</f>
        <v>389</v>
      </c>
      <c r="D786" s="53">
        <f t="shared" si="12"/>
        <v>22.88235294117647</v>
      </c>
      <c r="E786" s="54"/>
    </row>
    <row r="787" spans="1:5" s="43" customFormat="1" ht="15" outlineLevel="2">
      <c r="A787" s="68" t="s">
        <v>624</v>
      </c>
      <c r="B787" s="52">
        <v>16</v>
      </c>
      <c r="C787" s="52">
        <v>286</v>
      </c>
      <c r="D787" s="53">
        <f t="shared" si="12"/>
        <v>17.875</v>
      </c>
      <c r="E787" s="54"/>
    </row>
    <row r="788" spans="1:5" s="43" customFormat="1" ht="15" outlineLevel="2">
      <c r="A788" s="68" t="s">
        <v>625</v>
      </c>
      <c r="B788" s="52">
        <v>1</v>
      </c>
      <c r="C788" s="52">
        <v>103</v>
      </c>
      <c r="D788" s="53">
        <f t="shared" si="12"/>
        <v>103</v>
      </c>
      <c r="E788" s="54"/>
    </row>
    <row r="789" spans="1:5" s="43" customFormat="1" ht="15" outlineLevel="1">
      <c r="A789" s="68" t="s">
        <v>626</v>
      </c>
      <c r="B789" s="52">
        <v>462</v>
      </c>
      <c r="C789" s="52">
        <v>700</v>
      </c>
      <c r="D789" s="53">
        <f t="shared" si="12"/>
        <v>1.5151515151515151</v>
      </c>
      <c r="E789" s="54"/>
    </row>
    <row r="790" spans="1:5" s="43" customFormat="1" ht="15" outlineLevel="1">
      <c r="A790" s="68" t="s">
        <v>627</v>
      </c>
      <c r="B790" s="52">
        <v>23</v>
      </c>
      <c r="C790" s="52">
        <v>120</v>
      </c>
      <c r="D790" s="53">
        <f t="shared" si="12"/>
        <v>5.217391304347826</v>
      </c>
      <c r="E790" s="54"/>
    </row>
    <row r="791" spans="1:5" s="43" customFormat="1" ht="15" outlineLevel="1">
      <c r="A791" s="68" t="s">
        <v>628</v>
      </c>
      <c r="B791" s="52">
        <v>4</v>
      </c>
      <c r="C791" s="52">
        <v>396</v>
      </c>
      <c r="D791" s="53">
        <f t="shared" si="12"/>
        <v>99</v>
      </c>
      <c r="E791" s="54"/>
    </row>
    <row r="792" spans="1:5" s="43" customFormat="1" ht="15">
      <c r="A792" s="69" t="s">
        <v>629</v>
      </c>
      <c r="B792" s="52">
        <f>SUM(B793,B819,B844,B872,B883,B890,B897,B900)</f>
        <v>43159</v>
      </c>
      <c r="C792" s="52">
        <f>SUM(C793,C819,C844,C872,C883,C890,C897,C900)</f>
        <v>34140</v>
      </c>
      <c r="D792" s="53">
        <f t="shared" si="12"/>
        <v>0.791028522440279</v>
      </c>
      <c r="E792" s="54"/>
    </row>
    <row r="793" spans="1:5" s="43" customFormat="1" ht="15" outlineLevel="1">
      <c r="A793" s="68" t="s">
        <v>630</v>
      </c>
      <c r="B793" s="58">
        <f>SUM(B794:B818)</f>
        <v>8696</v>
      </c>
      <c r="C793" s="58">
        <f>SUM(C794:C818)</f>
        <v>5143</v>
      </c>
      <c r="D793" s="53">
        <f t="shared" si="12"/>
        <v>0.5914213431462741</v>
      </c>
      <c r="E793" s="54"/>
    </row>
    <row r="794" spans="1:5" s="43" customFormat="1" ht="15" outlineLevel="2">
      <c r="A794" s="68" t="s">
        <v>45</v>
      </c>
      <c r="B794" s="52">
        <v>1934</v>
      </c>
      <c r="C794" s="52">
        <v>1124</v>
      </c>
      <c r="D794" s="53">
        <f t="shared" si="12"/>
        <v>0.5811789038262668</v>
      </c>
      <c r="E794" s="54"/>
    </row>
    <row r="795" spans="1:5" s="43" customFormat="1" ht="15" outlineLevel="2">
      <c r="A795" s="68" t="s">
        <v>46</v>
      </c>
      <c r="B795" s="52">
        <v>92</v>
      </c>
      <c r="C795" s="52">
        <v>55</v>
      </c>
      <c r="D795" s="53">
        <f t="shared" si="12"/>
        <v>0.5978260869565217</v>
      </c>
      <c r="E795" s="54"/>
    </row>
    <row r="796" spans="1:5" s="43" customFormat="1" ht="15" outlineLevel="2">
      <c r="A796" s="68" t="s">
        <v>47</v>
      </c>
      <c r="B796" s="52"/>
      <c r="C796" s="52"/>
      <c r="D796" s="53">
        <f t="shared" si="12"/>
        <v>0</v>
      </c>
      <c r="E796" s="54"/>
    </row>
    <row r="797" spans="1:5" s="43" customFormat="1" ht="15" outlineLevel="2">
      <c r="A797" s="68" t="s">
        <v>54</v>
      </c>
      <c r="B797" s="52"/>
      <c r="C797" s="52"/>
      <c r="D797" s="53">
        <f t="shared" si="12"/>
        <v>0</v>
      </c>
      <c r="E797" s="54"/>
    </row>
    <row r="798" spans="1:5" s="43" customFormat="1" ht="15" outlineLevel="2">
      <c r="A798" s="68" t="s">
        <v>631</v>
      </c>
      <c r="B798" s="52"/>
      <c r="C798" s="52"/>
      <c r="D798" s="53">
        <f t="shared" si="12"/>
        <v>0</v>
      </c>
      <c r="E798" s="54"/>
    </row>
    <row r="799" spans="1:5" s="43" customFormat="1" ht="15" outlineLevel="2">
      <c r="A799" s="68" t="s">
        <v>632</v>
      </c>
      <c r="B799" s="52">
        <v>20</v>
      </c>
      <c r="C799" s="52">
        <v>36</v>
      </c>
      <c r="D799" s="53">
        <f t="shared" si="12"/>
        <v>1.8</v>
      </c>
      <c r="E799" s="54"/>
    </row>
    <row r="800" spans="1:5" s="43" customFormat="1" ht="15" outlineLevel="2">
      <c r="A800" s="68" t="s">
        <v>633</v>
      </c>
      <c r="B800" s="52">
        <v>196</v>
      </c>
      <c r="C800" s="52">
        <v>186</v>
      </c>
      <c r="D800" s="53">
        <f t="shared" si="12"/>
        <v>0.9489795918367347</v>
      </c>
      <c r="E800" s="54"/>
    </row>
    <row r="801" spans="1:5" s="43" customFormat="1" ht="15" outlineLevel="2">
      <c r="A801" s="68" t="s">
        <v>634</v>
      </c>
      <c r="B801" s="52">
        <v>40</v>
      </c>
      <c r="C801" s="52">
        <v>40</v>
      </c>
      <c r="D801" s="53">
        <f t="shared" si="12"/>
        <v>1</v>
      </c>
      <c r="E801" s="54"/>
    </row>
    <row r="802" spans="1:5" s="43" customFormat="1" ht="15" outlineLevel="2">
      <c r="A802" s="68" t="s">
        <v>635</v>
      </c>
      <c r="B802" s="52">
        <v>23</v>
      </c>
      <c r="C802" s="52">
        <v>38</v>
      </c>
      <c r="D802" s="53">
        <f t="shared" si="12"/>
        <v>1.6521739130434783</v>
      </c>
      <c r="E802" s="54"/>
    </row>
    <row r="803" spans="1:5" s="43" customFormat="1" ht="15" outlineLevel="2">
      <c r="A803" s="68" t="s">
        <v>636</v>
      </c>
      <c r="B803" s="52"/>
      <c r="C803" s="52"/>
      <c r="D803" s="53">
        <f t="shared" si="12"/>
        <v>0</v>
      </c>
      <c r="E803" s="54"/>
    </row>
    <row r="804" spans="1:5" s="43" customFormat="1" ht="15" outlineLevel="2">
      <c r="A804" s="68" t="s">
        <v>637</v>
      </c>
      <c r="B804" s="52"/>
      <c r="C804" s="52"/>
      <c r="D804" s="53">
        <f t="shared" si="12"/>
        <v>0</v>
      </c>
      <c r="E804" s="54"/>
    </row>
    <row r="805" spans="1:5" s="43" customFormat="1" ht="15" outlineLevel="2">
      <c r="A805" s="68" t="s">
        <v>638</v>
      </c>
      <c r="B805" s="52"/>
      <c r="C805" s="52"/>
      <c r="D805" s="53">
        <f t="shared" si="12"/>
        <v>0</v>
      </c>
      <c r="E805" s="54"/>
    </row>
    <row r="806" spans="1:5" s="43" customFormat="1" ht="15" outlineLevel="2">
      <c r="A806" s="68" t="s">
        <v>639</v>
      </c>
      <c r="B806" s="52">
        <v>50</v>
      </c>
      <c r="C806" s="52">
        <v>80</v>
      </c>
      <c r="D806" s="53">
        <f t="shared" si="12"/>
        <v>1.6</v>
      </c>
      <c r="E806" s="54"/>
    </row>
    <row r="807" spans="1:5" s="43" customFormat="1" ht="15" outlineLevel="2">
      <c r="A807" s="68" t="s">
        <v>640</v>
      </c>
      <c r="B807" s="52"/>
      <c r="C807" s="52"/>
      <c r="D807" s="53">
        <f t="shared" si="12"/>
        <v>0</v>
      </c>
      <c r="E807" s="54"/>
    </row>
    <row r="808" spans="1:5" s="43" customFormat="1" ht="15" outlineLevel="2">
      <c r="A808" s="68" t="s">
        <v>641</v>
      </c>
      <c r="B808" s="52">
        <v>150</v>
      </c>
      <c r="C808" s="52"/>
      <c r="D808" s="53">
        <f t="shared" si="12"/>
        <v>0</v>
      </c>
      <c r="E808" s="54"/>
    </row>
    <row r="809" spans="1:5" s="43" customFormat="1" ht="15" outlineLevel="2">
      <c r="A809" s="68" t="s">
        <v>642</v>
      </c>
      <c r="B809" s="52">
        <v>1349</v>
      </c>
      <c r="C809" s="52">
        <v>500</v>
      </c>
      <c r="D809" s="53">
        <f t="shared" si="12"/>
        <v>0.37064492216456635</v>
      </c>
      <c r="E809" s="54"/>
    </row>
    <row r="810" spans="1:5" s="43" customFormat="1" ht="15" outlineLevel="2">
      <c r="A810" s="68" t="s">
        <v>643</v>
      </c>
      <c r="B810" s="52">
        <v>18</v>
      </c>
      <c r="C810" s="52">
        <v>30</v>
      </c>
      <c r="D810" s="53">
        <f t="shared" si="12"/>
        <v>1.6666666666666667</v>
      </c>
      <c r="E810" s="54"/>
    </row>
    <row r="811" spans="1:5" s="43" customFormat="1" ht="15" outlineLevel="2">
      <c r="A811" s="68" t="s">
        <v>644</v>
      </c>
      <c r="B811" s="52">
        <v>13</v>
      </c>
      <c r="C811" s="52"/>
      <c r="D811" s="53">
        <f t="shared" si="12"/>
        <v>0</v>
      </c>
      <c r="E811" s="54"/>
    </row>
    <row r="812" spans="1:5" s="43" customFormat="1" ht="15" outlineLevel="2">
      <c r="A812" s="68" t="s">
        <v>645</v>
      </c>
      <c r="B812" s="52">
        <v>153</v>
      </c>
      <c r="C812" s="52">
        <v>348</v>
      </c>
      <c r="D812" s="53">
        <f t="shared" si="12"/>
        <v>2.2745098039215685</v>
      </c>
      <c r="E812" s="54"/>
    </row>
    <row r="813" spans="1:5" s="43" customFormat="1" ht="15" outlineLevel="2">
      <c r="A813" s="68" t="s">
        <v>646</v>
      </c>
      <c r="B813" s="52">
        <v>587</v>
      </c>
      <c r="C813" s="52">
        <v>560</v>
      </c>
      <c r="D813" s="53">
        <f t="shared" si="12"/>
        <v>0.9540034071550255</v>
      </c>
      <c r="E813" s="54"/>
    </row>
    <row r="814" spans="1:5" s="43" customFormat="1" ht="15" outlineLevel="2">
      <c r="A814" s="68" t="s">
        <v>647</v>
      </c>
      <c r="B814" s="52">
        <v>800</v>
      </c>
      <c r="C814" s="52">
        <v>10</v>
      </c>
      <c r="D814" s="53">
        <f t="shared" si="12"/>
        <v>0.0125</v>
      </c>
      <c r="E814" s="54"/>
    </row>
    <row r="815" spans="1:5" s="43" customFormat="1" ht="15" outlineLevel="2">
      <c r="A815" s="68" t="s">
        <v>648</v>
      </c>
      <c r="B815" s="52"/>
      <c r="C815" s="52"/>
      <c r="D815" s="53">
        <f t="shared" si="12"/>
        <v>0</v>
      </c>
      <c r="E815" s="54"/>
    </row>
    <row r="816" spans="1:5" s="43" customFormat="1" ht="15" outlineLevel="2">
      <c r="A816" s="68" t="s">
        <v>649</v>
      </c>
      <c r="B816" s="52">
        <v>2</v>
      </c>
      <c r="C816" s="52"/>
      <c r="D816" s="53">
        <f t="shared" si="12"/>
        <v>0</v>
      </c>
      <c r="E816" s="54"/>
    </row>
    <row r="817" spans="1:5" s="43" customFormat="1" ht="15" outlineLevel="2">
      <c r="A817" s="68" t="s">
        <v>650</v>
      </c>
      <c r="B817" s="52">
        <v>1706</v>
      </c>
      <c r="C817" s="52"/>
      <c r="D817" s="53">
        <f t="shared" si="12"/>
        <v>0</v>
      </c>
      <c r="E817" s="54"/>
    </row>
    <row r="818" spans="1:5" s="43" customFormat="1" ht="15" outlineLevel="2">
      <c r="A818" s="68" t="s">
        <v>651</v>
      </c>
      <c r="B818" s="52">
        <v>1563</v>
      </c>
      <c r="C818" s="52">
        <f>2083+53</f>
        <v>2136</v>
      </c>
      <c r="D818" s="53">
        <f t="shared" si="12"/>
        <v>1.3666026871401151</v>
      </c>
      <c r="E818" s="54"/>
    </row>
    <row r="819" spans="1:5" s="43" customFormat="1" ht="15" outlineLevel="1">
      <c r="A819" s="68" t="s">
        <v>652</v>
      </c>
      <c r="B819" s="58">
        <f>SUM(B820:B843)</f>
        <v>8876</v>
      </c>
      <c r="C819" s="58">
        <f>SUM(C820:C843)</f>
        <v>8175</v>
      </c>
      <c r="D819" s="53">
        <f t="shared" si="12"/>
        <v>0.9210229833258224</v>
      </c>
      <c r="E819" s="54"/>
    </row>
    <row r="820" spans="1:5" s="43" customFormat="1" ht="15" outlineLevel="2">
      <c r="A820" s="68" t="s">
        <v>45</v>
      </c>
      <c r="B820" s="52">
        <v>1891</v>
      </c>
      <c r="C820" s="52">
        <v>1784</v>
      </c>
      <c r="D820" s="53">
        <f t="shared" si="12"/>
        <v>0.9434161819143311</v>
      </c>
      <c r="E820" s="54"/>
    </row>
    <row r="821" spans="1:5" s="43" customFormat="1" ht="15" outlineLevel="2">
      <c r="A821" s="68" t="s">
        <v>46</v>
      </c>
      <c r="B821" s="52">
        <v>977</v>
      </c>
      <c r="C821" s="52">
        <v>62</v>
      </c>
      <c r="D821" s="53">
        <f t="shared" si="12"/>
        <v>0.06345957011258956</v>
      </c>
      <c r="E821" s="54"/>
    </row>
    <row r="822" spans="1:5" s="43" customFormat="1" ht="15" outlineLevel="2">
      <c r="A822" s="68" t="s">
        <v>47</v>
      </c>
      <c r="B822" s="52"/>
      <c r="C822" s="52"/>
      <c r="D822" s="53">
        <f t="shared" si="12"/>
        <v>0</v>
      </c>
      <c r="E822" s="54"/>
    </row>
    <row r="823" spans="1:5" s="43" customFormat="1" ht="15" outlineLevel="2">
      <c r="A823" s="68" t="s">
        <v>653</v>
      </c>
      <c r="B823" s="52">
        <v>2484</v>
      </c>
      <c r="C823" s="52">
        <v>2579</v>
      </c>
      <c r="D823" s="53">
        <f t="shared" si="12"/>
        <v>1.038244766505636</v>
      </c>
      <c r="E823" s="54"/>
    </row>
    <row r="824" spans="1:5" s="43" customFormat="1" ht="15" outlineLevel="2">
      <c r="A824" s="68" t="s">
        <v>654</v>
      </c>
      <c r="B824" s="52">
        <v>798</v>
      </c>
      <c r="C824" s="52">
        <v>846</v>
      </c>
      <c r="D824" s="53">
        <f t="shared" si="12"/>
        <v>1.0601503759398496</v>
      </c>
      <c r="E824" s="54"/>
    </row>
    <row r="825" spans="1:5" s="43" customFormat="1" ht="15" outlineLevel="2">
      <c r="A825" s="68" t="s">
        <v>655</v>
      </c>
      <c r="B825" s="52"/>
      <c r="C825" s="52"/>
      <c r="D825" s="53">
        <f t="shared" si="12"/>
        <v>0</v>
      </c>
      <c r="E825" s="54"/>
    </row>
    <row r="826" spans="1:5" s="43" customFormat="1" ht="15" outlineLevel="2">
      <c r="A826" s="68" t="s">
        <v>656</v>
      </c>
      <c r="B826" s="52">
        <v>261</v>
      </c>
      <c r="C826" s="52">
        <v>290</v>
      </c>
      <c r="D826" s="53">
        <f t="shared" si="12"/>
        <v>1.1111111111111112</v>
      </c>
      <c r="E826" s="54"/>
    </row>
    <row r="827" spans="1:5" s="43" customFormat="1" ht="15" outlineLevel="2">
      <c r="A827" s="68" t="s">
        <v>657</v>
      </c>
      <c r="B827" s="52">
        <v>1101</v>
      </c>
      <c r="C827" s="52">
        <v>1150</v>
      </c>
      <c r="D827" s="53">
        <f t="shared" si="12"/>
        <v>1.044504995458674</v>
      </c>
      <c r="E827" s="54"/>
    </row>
    <row r="828" spans="1:5" s="43" customFormat="1" ht="15" outlineLevel="2">
      <c r="A828" s="68" t="s">
        <v>658</v>
      </c>
      <c r="B828" s="52">
        <v>45</v>
      </c>
      <c r="C828" s="52"/>
      <c r="D828" s="53">
        <f t="shared" si="12"/>
        <v>0</v>
      </c>
      <c r="E828" s="54"/>
    </row>
    <row r="829" spans="1:5" s="43" customFormat="1" ht="15" outlineLevel="2">
      <c r="A829" s="68" t="s">
        <v>659</v>
      </c>
      <c r="B829" s="52">
        <v>221</v>
      </c>
      <c r="C829" s="52">
        <v>18</v>
      </c>
      <c r="D829" s="53">
        <f t="shared" si="12"/>
        <v>0.08144796380090498</v>
      </c>
      <c r="E829" s="54"/>
    </row>
    <row r="830" spans="1:5" s="43" customFormat="1" ht="15" outlineLevel="2">
      <c r="A830" s="68" t="s">
        <v>660</v>
      </c>
      <c r="B830" s="52">
        <v>313</v>
      </c>
      <c r="C830" s="52">
        <v>160</v>
      </c>
      <c r="D830" s="53">
        <f t="shared" si="12"/>
        <v>0.5111821086261981</v>
      </c>
      <c r="E830" s="54"/>
    </row>
    <row r="831" spans="1:5" s="43" customFormat="1" ht="15" outlineLevel="2">
      <c r="A831" s="68" t="s">
        <v>661</v>
      </c>
      <c r="B831" s="52"/>
      <c r="C831" s="52"/>
      <c r="D831" s="53">
        <f t="shared" si="12"/>
        <v>0</v>
      </c>
      <c r="E831" s="54"/>
    </row>
    <row r="832" spans="1:5" s="43" customFormat="1" ht="15" outlineLevel="2">
      <c r="A832" s="68" t="s">
        <v>662</v>
      </c>
      <c r="B832" s="52"/>
      <c r="C832" s="52"/>
      <c r="D832" s="53">
        <f t="shared" si="12"/>
        <v>0</v>
      </c>
      <c r="E832" s="54"/>
    </row>
    <row r="833" spans="1:5" s="43" customFormat="1" ht="15" outlineLevel="2">
      <c r="A833" s="68" t="s">
        <v>663</v>
      </c>
      <c r="B833" s="52"/>
      <c r="C833" s="52"/>
      <c r="D833" s="53">
        <f t="shared" si="12"/>
        <v>0</v>
      </c>
      <c r="E833" s="54"/>
    </row>
    <row r="834" spans="1:5" s="43" customFormat="1" ht="15" outlineLevel="2">
      <c r="A834" s="68" t="s">
        <v>664</v>
      </c>
      <c r="B834" s="52"/>
      <c r="C834" s="52"/>
      <c r="D834" s="53">
        <f t="shared" si="12"/>
        <v>0</v>
      </c>
      <c r="E834" s="54"/>
    </row>
    <row r="835" spans="1:5" s="43" customFormat="1" ht="15" outlineLevel="2">
      <c r="A835" s="68" t="s">
        <v>665</v>
      </c>
      <c r="B835" s="52"/>
      <c r="C835" s="52"/>
      <c r="D835" s="53">
        <f t="shared" si="12"/>
        <v>0</v>
      </c>
      <c r="E835" s="54"/>
    </row>
    <row r="836" spans="1:5" s="43" customFormat="1" ht="15" outlineLevel="2">
      <c r="A836" s="68" t="s">
        <v>666</v>
      </c>
      <c r="B836" s="52"/>
      <c r="C836" s="52"/>
      <c r="D836" s="53">
        <f t="shared" si="12"/>
        <v>0</v>
      </c>
      <c r="E836" s="54"/>
    </row>
    <row r="837" spans="1:5" s="43" customFormat="1" ht="15" outlineLevel="2">
      <c r="A837" s="68" t="s">
        <v>667</v>
      </c>
      <c r="B837" s="52"/>
      <c r="C837" s="52"/>
      <c r="D837" s="53">
        <f aca="true" t="shared" si="13" ref="D837:D900">IF(B837&lt;&gt;0,C837/B837,0)</f>
        <v>0</v>
      </c>
      <c r="E837" s="54"/>
    </row>
    <row r="838" spans="1:5" s="43" customFormat="1" ht="15" outlineLevel="2">
      <c r="A838" s="68" t="s">
        <v>668</v>
      </c>
      <c r="B838" s="52"/>
      <c r="C838" s="52"/>
      <c r="D838" s="53">
        <f t="shared" si="13"/>
        <v>0</v>
      </c>
      <c r="E838" s="54"/>
    </row>
    <row r="839" spans="1:5" s="43" customFormat="1" ht="15" outlineLevel="2">
      <c r="A839" s="68" t="s">
        <v>669</v>
      </c>
      <c r="B839" s="52">
        <v>10</v>
      </c>
      <c r="C839" s="52">
        <v>30</v>
      </c>
      <c r="D839" s="53">
        <f t="shared" si="13"/>
        <v>3</v>
      </c>
      <c r="E839" s="54"/>
    </row>
    <row r="840" spans="1:5" s="43" customFormat="1" ht="15" outlineLevel="2">
      <c r="A840" s="68" t="s">
        <v>670</v>
      </c>
      <c r="B840" s="52"/>
      <c r="C840" s="52"/>
      <c r="D840" s="53">
        <f t="shared" si="13"/>
        <v>0</v>
      </c>
      <c r="E840" s="54"/>
    </row>
    <row r="841" spans="1:5" s="43" customFormat="1" ht="15" outlineLevel="2">
      <c r="A841" s="68" t="s">
        <v>671</v>
      </c>
      <c r="B841" s="52"/>
      <c r="C841" s="52"/>
      <c r="D841" s="53">
        <f t="shared" si="13"/>
        <v>0</v>
      </c>
      <c r="E841" s="54"/>
    </row>
    <row r="842" spans="1:5" s="43" customFormat="1" ht="15" outlineLevel="2">
      <c r="A842" s="68" t="s">
        <v>637</v>
      </c>
      <c r="B842" s="52"/>
      <c r="C842" s="52"/>
      <c r="D842" s="53">
        <f t="shared" si="13"/>
        <v>0</v>
      </c>
      <c r="E842" s="54"/>
    </row>
    <row r="843" spans="1:5" s="43" customFormat="1" ht="15" outlineLevel="2">
      <c r="A843" s="68" t="s">
        <v>672</v>
      </c>
      <c r="B843" s="52">
        <v>775</v>
      </c>
      <c r="C843" s="52">
        <v>1256</v>
      </c>
      <c r="D843" s="53">
        <f t="shared" si="13"/>
        <v>1.6206451612903225</v>
      </c>
      <c r="E843" s="54"/>
    </row>
    <row r="844" spans="1:5" s="43" customFormat="1" ht="15" outlineLevel="1">
      <c r="A844" s="68" t="s">
        <v>673</v>
      </c>
      <c r="B844" s="58">
        <f>SUM(B845:B871)</f>
        <v>6093</v>
      </c>
      <c r="C844" s="58">
        <f>SUM(C845:C871)</f>
        <v>3680</v>
      </c>
      <c r="D844" s="53">
        <f t="shared" si="13"/>
        <v>0.6039717708846217</v>
      </c>
      <c r="E844" s="54"/>
    </row>
    <row r="845" spans="1:5" s="43" customFormat="1" ht="15" outlineLevel="2">
      <c r="A845" s="68" t="s">
        <v>45</v>
      </c>
      <c r="B845" s="52">
        <v>390</v>
      </c>
      <c r="C845" s="52">
        <v>374</v>
      </c>
      <c r="D845" s="53">
        <f t="shared" si="13"/>
        <v>0.958974358974359</v>
      </c>
      <c r="E845" s="54"/>
    </row>
    <row r="846" spans="1:5" s="43" customFormat="1" ht="15" outlineLevel="2">
      <c r="A846" s="68" t="s">
        <v>46</v>
      </c>
      <c r="B846" s="52">
        <v>454</v>
      </c>
      <c r="C846" s="52">
        <v>59</v>
      </c>
      <c r="D846" s="53">
        <f t="shared" si="13"/>
        <v>0.1299559471365639</v>
      </c>
      <c r="E846" s="54"/>
    </row>
    <row r="847" spans="1:5" s="43" customFormat="1" ht="15" outlineLevel="2">
      <c r="A847" s="68" t="s">
        <v>47</v>
      </c>
      <c r="B847" s="52"/>
      <c r="C847" s="52"/>
      <c r="D847" s="53">
        <f t="shared" si="13"/>
        <v>0</v>
      </c>
      <c r="E847" s="54"/>
    </row>
    <row r="848" spans="1:5" s="43" customFormat="1" ht="15" outlineLevel="2">
      <c r="A848" s="68" t="s">
        <v>674</v>
      </c>
      <c r="B848" s="52">
        <v>31</v>
      </c>
      <c r="C848" s="52">
        <v>6</v>
      </c>
      <c r="D848" s="53">
        <f t="shared" si="13"/>
        <v>0.1935483870967742</v>
      </c>
      <c r="E848" s="54"/>
    </row>
    <row r="849" spans="1:5" s="43" customFormat="1" ht="15" outlineLevel="2">
      <c r="A849" s="68" t="s">
        <v>675</v>
      </c>
      <c r="B849" s="52">
        <v>1448</v>
      </c>
      <c r="C849" s="52">
        <v>200</v>
      </c>
      <c r="D849" s="53">
        <f t="shared" si="13"/>
        <v>0.13812154696132597</v>
      </c>
      <c r="E849" s="54"/>
    </row>
    <row r="850" spans="1:5" s="43" customFormat="1" ht="15" outlineLevel="2">
      <c r="A850" s="68" t="s">
        <v>676</v>
      </c>
      <c r="B850" s="52">
        <v>149</v>
      </c>
      <c r="C850" s="52">
        <v>76</v>
      </c>
      <c r="D850" s="53">
        <f t="shared" si="13"/>
        <v>0.5100671140939598</v>
      </c>
      <c r="E850" s="54"/>
    </row>
    <row r="851" spans="1:5" s="43" customFormat="1" ht="15" outlineLevel="2">
      <c r="A851" s="68" t="s">
        <v>677</v>
      </c>
      <c r="B851" s="52"/>
      <c r="C851" s="52"/>
      <c r="D851" s="53">
        <f t="shared" si="13"/>
        <v>0</v>
      </c>
      <c r="E851" s="54"/>
    </row>
    <row r="852" spans="1:5" s="43" customFormat="1" ht="15" outlineLevel="2">
      <c r="A852" s="68" t="s">
        <v>678</v>
      </c>
      <c r="B852" s="52"/>
      <c r="C852" s="52"/>
      <c r="D852" s="53">
        <f t="shared" si="13"/>
        <v>0</v>
      </c>
      <c r="E852" s="54"/>
    </row>
    <row r="853" spans="1:5" s="43" customFormat="1" ht="15" outlineLevel="2">
      <c r="A853" s="68" t="s">
        <v>679</v>
      </c>
      <c r="B853" s="52"/>
      <c r="C853" s="52"/>
      <c r="D853" s="53">
        <f t="shared" si="13"/>
        <v>0</v>
      </c>
      <c r="E853" s="54"/>
    </row>
    <row r="854" spans="1:5" s="43" customFormat="1" ht="15" outlineLevel="2">
      <c r="A854" s="68" t="s">
        <v>680</v>
      </c>
      <c r="B854" s="52"/>
      <c r="C854" s="52"/>
      <c r="D854" s="53">
        <f t="shared" si="13"/>
        <v>0</v>
      </c>
      <c r="E854" s="54"/>
    </row>
    <row r="855" spans="1:5" s="43" customFormat="1" ht="15" outlineLevel="2">
      <c r="A855" s="68" t="s">
        <v>681</v>
      </c>
      <c r="B855" s="52">
        <v>10</v>
      </c>
      <c r="C855" s="52">
        <v>8</v>
      </c>
      <c r="D855" s="53">
        <f t="shared" si="13"/>
        <v>0.8</v>
      </c>
      <c r="E855" s="54"/>
    </row>
    <row r="856" spans="1:5" s="43" customFormat="1" ht="15" outlineLevel="2">
      <c r="A856" s="68" t="s">
        <v>682</v>
      </c>
      <c r="B856" s="52"/>
      <c r="C856" s="52"/>
      <c r="D856" s="53">
        <f t="shared" si="13"/>
        <v>0</v>
      </c>
      <c r="E856" s="54"/>
    </row>
    <row r="857" spans="1:5" s="43" customFormat="1" ht="15" outlineLevel="2">
      <c r="A857" s="68" t="s">
        <v>683</v>
      </c>
      <c r="B857" s="52">
        <v>5</v>
      </c>
      <c r="C857" s="52">
        <v>18</v>
      </c>
      <c r="D857" s="53">
        <f t="shared" si="13"/>
        <v>3.6</v>
      </c>
      <c r="E857" s="54"/>
    </row>
    <row r="858" spans="1:5" s="43" customFormat="1" ht="15" outlineLevel="2">
      <c r="A858" s="68" t="s">
        <v>684</v>
      </c>
      <c r="B858" s="52">
        <v>400</v>
      </c>
      <c r="C858" s="52">
        <v>510</v>
      </c>
      <c r="D858" s="53">
        <f t="shared" si="13"/>
        <v>1.275</v>
      </c>
      <c r="E858" s="54"/>
    </row>
    <row r="859" spans="1:5" s="43" customFormat="1" ht="15" outlineLevel="2">
      <c r="A859" s="68" t="s">
        <v>685</v>
      </c>
      <c r="B859" s="52"/>
      <c r="C859" s="52"/>
      <c r="D859" s="53">
        <f t="shared" si="13"/>
        <v>0</v>
      </c>
      <c r="E859" s="54"/>
    </row>
    <row r="860" spans="1:5" s="43" customFormat="1" ht="15" outlineLevel="2">
      <c r="A860" s="68" t="s">
        <v>686</v>
      </c>
      <c r="B860" s="52">
        <v>909</v>
      </c>
      <c r="C860" s="52">
        <v>900</v>
      </c>
      <c r="D860" s="53">
        <f t="shared" si="13"/>
        <v>0.9900990099009901</v>
      </c>
      <c r="E860" s="54"/>
    </row>
    <row r="861" spans="1:5" s="43" customFormat="1" ht="15" outlineLevel="2">
      <c r="A861" s="68" t="s">
        <v>687</v>
      </c>
      <c r="B861" s="52"/>
      <c r="C861" s="52"/>
      <c r="D861" s="53">
        <f t="shared" si="13"/>
        <v>0</v>
      </c>
      <c r="E861" s="54"/>
    </row>
    <row r="862" spans="1:5" s="43" customFormat="1" ht="15" outlineLevel="2">
      <c r="A862" s="68" t="s">
        <v>688</v>
      </c>
      <c r="B862" s="52"/>
      <c r="C862" s="52"/>
      <c r="D862" s="53">
        <f t="shared" si="13"/>
        <v>0</v>
      </c>
      <c r="E862" s="54"/>
    </row>
    <row r="863" spans="1:5" s="43" customFormat="1" ht="15" outlineLevel="2">
      <c r="A863" s="68" t="s">
        <v>689</v>
      </c>
      <c r="B863" s="52"/>
      <c r="C863" s="52"/>
      <c r="D863" s="53">
        <f t="shared" si="13"/>
        <v>0</v>
      </c>
      <c r="E863" s="54"/>
    </row>
    <row r="864" spans="1:5" s="43" customFormat="1" ht="15" outlineLevel="2">
      <c r="A864" s="68" t="s">
        <v>690</v>
      </c>
      <c r="B864" s="52">
        <v>1963</v>
      </c>
      <c r="C864" s="52">
        <v>1082</v>
      </c>
      <c r="D864" s="53">
        <f t="shared" si="13"/>
        <v>0.5511971472236373</v>
      </c>
      <c r="E864" s="54"/>
    </row>
    <row r="865" spans="1:5" s="43" customFormat="1" ht="15" outlineLevel="2">
      <c r="A865" s="68" t="s">
        <v>691</v>
      </c>
      <c r="B865" s="52"/>
      <c r="C865" s="52"/>
      <c r="D865" s="53">
        <f t="shared" si="13"/>
        <v>0</v>
      </c>
      <c r="E865" s="54"/>
    </row>
    <row r="866" spans="1:5" s="43" customFormat="1" ht="15" outlineLevel="2">
      <c r="A866" s="68" t="s">
        <v>665</v>
      </c>
      <c r="B866" s="52"/>
      <c r="C866" s="52"/>
      <c r="D866" s="53">
        <f t="shared" si="13"/>
        <v>0</v>
      </c>
      <c r="E866" s="54"/>
    </row>
    <row r="867" spans="1:5" s="43" customFormat="1" ht="15" outlineLevel="2">
      <c r="A867" s="68" t="s">
        <v>692</v>
      </c>
      <c r="B867" s="52"/>
      <c r="C867" s="52"/>
      <c r="D867" s="53">
        <f t="shared" si="13"/>
        <v>0</v>
      </c>
      <c r="E867" s="54"/>
    </row>
    <row r="868" spans="1:5" s="43" customFormat="1" ht="15" outlineLevel="2">
      <c r="A868" s="68" t="s">
        <v>693</v>
      </c>
      <c r="B868" s="52">
        <v>42</v>
      </c>
      <c r="C868" s="52">
        <v>67</v>
      </c>
      <c r="D868" s="53">
        <f t="shared" si="13"/>
        <v>1.5952380952380953</v>
      </c>
      <c r="E868" s="54"/>
    </row>
    <row r="869" spans="1:5" s="43" customFormat="1" ht="15" outlineLevel="2">
      <c r="A869" s="68" t="s">
        <v>694</v>
      </c>
      <c r="B869" s="52"/>
      <c r="C869" s="52"/>
      <c r="D869" s="53">
        <f t="shared" si="13"/>
        <v>0</v>
      </c>
      <c r="E869" s="54"/>
    </row>
    <row r="870" spans="1:5" s="43" customFormat="1" ht="15" outlineLevel="2">
      <c r="A870" s="68" t="s">
        <v>695</v>
      </c>
      <c r="B870" s="52"/>
      <c r="C870" s="52"/>
      <c r="D870" s="53">
        <f t="shared" si="13"/>
        <v>0</v>
      </c>
      <c r="E870" s="54"/>
    </row>
    <row r="871" spans="1:5" s="43" customFormat="1" ht="15" outlineLevel="2">
      <c r="A871" s="68" t="s">
        <v>696</v>
      </c>
      <c r="B871" s="52">
        <v>292</v>
      </c>
      <c r="C871" s="52">
        <v>380</v>
      </c>
      <c r="D871" s="53">
        <f t="shared" si="13"/>
        <v>1.3013698630136987</v>
      </c>
      <c r="E871" s="54"/>
    </row>
    <row r="872" spans="1:5" s="43" customFormat="1" ht="15" outlineLevel="1">
      <c r="A872" s="68" t="s">
        <v>697</v>
      </c>
      <c r="B872" s="58">
        <f>SUM(B873:B882)</f>
        <v>13419</v>
      </c>
      <c r="C872" s="58">
        <f>SUM(C873:C882)</f>
        <v>11012</v>
      </c>
      <c r="D872" s="53">
        <f t="shared" si="13"/>
        <v>0.8206274685147925</v>
      </c>
      <c r="E872" s="54"/>
    </row>
    <row r="873" spans="1:5" s="43" customFormat="1" ht="15" outlineLevel="2">
      <c r="A873" s="68" t="s">
        <v>45</v>
      </c>
      <c r="B873" s="52">
        <v>47</v>
      </c>
      <c r="C873" s="52">
        <v>128</v>
      </c>
      <c r="D873" s="53">
        <f t="shared" si="13"/>
        <v>2.723404255319149</v>
      </c>
      <c r="E873" s="54"/>
    </row>
    <row r="874" spans="1:5" s="43" customFormat="1" ht="15" outlineLevel="2">
      <c r="A874" s="68" t="s">
        <v>46</v>
      </c>
      <c r="B874" s="52">
        <v>27</v>
      </c>
      <c r="C874" s="52">
        <v>27</v>
      </c>
      <c r="D874" s="53">
        <f t="shared" si="13"/>
        <v>1</v>
      </c>
      <c r="E874" s="54"/>
    </row>
    <row r="875" spans="1:5" s="43" customFormat="1" ht="15" outlineLevel="2">
      <c r="A875" s="68" t="s">
        <v>47</v>
      </c>
      <c r="B875" s="52"/>
      <c r="C875" s="52"/>
      <c r="D875" s="53">
        <f t="shared" si="13"/>
        <v>0</v>
      </c>
      <c r="E875" s="54"/>
    </row>
    <row r="876" spans="1:5" s="43" customFormat="1" ht="15" outlineLevel="2">
      <c r="A876" s="68" t="s">
        <v>698</v>
      </c>
      <c r="B876" s="52">
        <v>3400</v>
      </c>
      <c r="C876" s="52">
        <f>6939-3016</f>
        <v>3923</v>
      </c>
      <c r="D876" s="53">
        <f t="shared" si="13"/>
        <v>1.1538235294117647</v>
      </c>
      <c r="E876" s="54"/>
    </row>
    <row r="877" spans="1:5" s="43" customFormat="1" ht="15" outlineLevel="2">
      <c r="A877" s="68" t="s">
        <v>699</v>
      </c>
      <c r="B877" s="52">
        <v>4012</v>
      </c>
      <c r="C877" s="52">
        <v>2900</v>
      </c>
      <c r="D877" s="53">
        <f t="shared" si="13"/>
        <v>0.7228315054835494</v>
      </c>
      <c r="E877" s="54"/>
    </row>
    <row r="878" spans="1:5" s="43" customFormat="1" ht="15" outlineLevel="2">
      <c r="A878" s="68" t="s">
        <v>700</v>
      </c>
      <c r="B878" s="52">
        <v>3564</v>
      </c>
      <c r="C878" s="52">
        <v>2100</v>
      </c>
      <c r="D878" s="53">
        <f t="shared" si="13"/>
        <v>0.5892255892255892</v>
      </c>
      <c r="E878" s="54"/>
    </row>
    <row r="879" spans="1:5" s="43" customFormat="1" ht="15" outlineLevel="2">
      <c r="A879" s="68" t="s">
        <v>701</v>
      </c>
      <c r="B879" s="52"/>
      <c r="C879" s="52"/>
      <c r="D879" s="53">
        <f t="shared" si="13"/>
        <v>0</v>
      </c>
      <c r="E879" s="54"/>
    </row>
    <row r="880" spans="1:5" s="43" customFormat="1" ht="15" outlineLevel="2">
      <c r="A880" s="68" t="s">
        <v>702</v>
      </c>
      <c r="B880" s="52"/>
      <c r="C880" s="52"/>
      <c r="D880" s="53">
        <f t="shared" si="13"/>
        <v>0</v>
      </c>
      <c r="E880" s="54"/>
    </row>
    <row r="881" spans="1:5" s="43" customFormat="1" ht="15" outlineLevel="2">
      <c r="A881" s="68" t="s">
        <v>703</v>
      </c>
      <c r="B881" s="52"/>
      <c r="C881" s="52">
        <v>10</v>
      </c>
      <c r="D881" s="53">
        <f t="shared" si="13"/>
        <v>0</v>
      </c>
      <c r="E881" s="54"/>
    </row>
    <row r="882" spans="1:5" s="43" customFormat="1" ht="15" outlineLevel="2">
      <c r="A882" s="68" t="s">
        <v>704</v>
      </c>
      <c r="B882" s="52">
        <v>2369</v>
      </c>
      <c r="C882" s="52">
        <v>1924</v>
      </c>
      <c r="D882" s="53">
        <f t="shared" si="13"/>
        <v>0.8121570282819756</v>
      </c>
      <c r="E882" s="54"/>
    </row>
    <row r="883" spans="1:5" s="43" customFormat="1" ht="15" outlineLevel="1">
      <c r="A883" s="68" t="s">
        <v>705</v>
      </c>
      <c r="B883" s="58">
        <f>SUM(B884:B889)</f>
        <v>3016</v>
      </c>
      <c r="C883" s="58">
        <f>SUM(C884:C889)</f>
        <v>3592</v>
      </c>
      <c r="D883" s="53">
        <f t="shared" si="13"/>
        <v>1.1909814323607426</v>
      </c>
      <c r="E883" s="54"/>
    </row>
    <row r="884" spans="1:5" s="43" customFormat="1" ht="15" outlineLevel="2">
      <c r="A884" s="68" t="s">
        <v>706</v>
      </c>
      <c r="B884" s="52">
        <v>627</v>
      </c>
      <c r="C884" s="52">
        <v>12</v>
      </c>
      <c r="D884" s="53">
        <f t="shared" si="13"/>
        <v>0.019138755980861243</v>
      </c>
      <c r="E884" s="54"/>
    </row>
    <row r="885" spans="1:5" s="43" customFormat="1" ht="15" outlineLevel="2">
      <c r="A885" s="68" t="s">
        <v>707</v>
      </c>
      <c r="B885" s="52"/>
      <c r="C885" s="52"/>
      <c r="D885" s="53">
        <f t="shared" si="13"/>
        <v>0</v>
      </c>
      <c r="E885" s="54"/>
    </row>
    <row r="886" spans="1:5" s="43" customFormat="1" ht="15" outlineLevel="2">
      <c r="A886" s="68" t="s">
        <v>708</v>
      </c>
      <c r="B886" s="52">
        <v>1983</v>
      </c>
      <c r="C886" s="52">
        <v>2260</v>
      </c>
      <c r="D886" s="53">
        <f t="shared" si="13"/>
        <v>1.1396873424104892</v>
      </c>
      <c r="E886" s="54"/>
    </row>
    <row r="887" spans="1:5" s="43" customFormat="1" ht="15" outlineLevel="2">
      <c r="A887" s="68" t="s">
        <v>709</v>
      </c>
      <c r="B887" s="52">
        <v>350</v>
      </c>
      <c r="C887" s="52">
        <v>280</v>
      </c>
      <c r="D887" s="53">
        <f t="shared" si="13"/>
        <v>0.8</v>
      </c>
      <c r="E887" s="54"/>
    </row>
    <row r="888" spans="1:5" s="43" customFormat="1" ht="15" outlineLevel="2">
      <c r="A888" s="68" t="s">
        <v>710</v>
      </c>
      <c r="B888" s="52">
        <v>56</v>
      </c>
      <c r="C888" s="52"/>
      <c r="D888" s="53">
        <f t="shared" si="13"/>
        <v>0</v>
      </c>
      <c r="E888" s="54"/>
    </row>
    <row r="889" spans="1:5" s="43" customFormat="1" ht="15" outlineLevel="2">
      <c r="A889" s="68" t="s">
        <v>711</v>
      </c>
      <c r="B889" s="52"/>
      <c r="C889" s="52">
        <v>1040</v>
      </c>
      <c r="D889" s="53">
        <f t="shared" si="13"/>
        <v>0</v>
      </c>
      <c r="E889" s="54"/>
    </row>
    <row r="890" spans="1:5" s="43" customFormat="1" ht="15" outlineLevel="1">
      <c r="A890" s="68" t="s">
        <v>712</v>
      </c>
      <c r="B890" s="58">
        <f>SUM(B891:B896)</f>
        <v>2612</v>
      </c>
      <c r="C890" s="58">
        <f>SUM(C891:C896)</f>
        <v>2538</v>
      </c>
      <c r="D890" s="53">
        <f t="shared" si="13"/>
        <v>0.9716692189892803</v>
      </c>
      <c r="E890" s="54"/>
    </row>
    <row r="891" spans="1:5" s="43" customFormat="1" ht="15" outlineLevel="2">
      <c r="A891" s="68" t="s">
        <v>713</v>
      </c>
      <c r="B891" s="52"/>
      <c r="C891" s="52"/>
      <c r="D891" s="53">
        <f t="shared" si="13"/>
        <v>0</v>
      </c>
      <c r="E891" s="54"/>
    </row>
    <row r="892" spans="1:5" s="43" customFormat="1" ht="15" outlineLevel="2">
      <c r="A892" s="68" t="s">
        <v>714</v>
      </c>
      <c r="B892" s="52"/>
      <c r="C892" s="52"/>
      <c r="D892" s="53">
        <f t="shared" si="13"/>
        <v>0</v>
      </c>
      <c r="E892" s="54"/>
    </row>
    <row r="893" spans="1:5" s="43" customFormat="1" ht="15" outlineLevel="2">
      <c r="A893" s="68" t="s">
        <v>715</v>
      </c>
      <c r="B893" s="52">
        <v>1005</v>
      </c>
      <c r="C893" s="52">
        <v>958</v>
      </c>
      <c r="D893" s="53">
        <f t="shared" si="13"/>
        <v>0.9532338308457712</v>
      </c>
      <c r="E893" s="54"/>
    </row>
    <row r="894" spans="1:5" s="43" customFormat="1" ht="15" outlineLevel="2">
      <c r="A894" s="68" t="s">
        <v>716</v>
      </c>
      <c r="B894" s="52">
        <v>1107</v>
      </c>
      <c r="C894" s="52">
        <v>780</v>
      </c>
      <c r="D894" s="53">
        <f t="shared" si="13"/>
        <v>0.7046070460704607</v>
      </c>
      <c r="E894" s="54"/>
    </row>
    <row r="895" spans="1:5" s="43" customFormat="1" ht="15" outlineLevel="2">
      <c r="A895" s="68" t="s">
        <v>717</v>
      </c>
      <c r="B895" s="52">
        <v>500</v>
      </c>
      <c r="C895" s="52">
        <v>800</v>
      </c>
      <c r="D895" s="53">
        <f t="shared" si="13"/>
        <v>1.6</v>
      </c>
      <c r="E895" s="54"/>
    </row>
    <row r="896" spans="1:5" s="43" customFormat="1" ht="15" outlineLevel="2">
      <c r="A896" s="68" t="s">
        <v>718</v>
      </c>
      <c r="B896" s="52"/>
      <c r="C896" s="52"/>
      <c r="D896" s="53">
        <f t="shared" si="13"/>
        <v>0</v>
      </c>
      <c r="E896" s="54"/>
    </row>
    <row r="897" spans="1:5" s="43" customFormat="1" ht="15" outlineLevel="1">
      <c r="A897" s="68" t="s">
        <v>719</v>
      </c>
      <c r="B897" s="58">
        <f>SUM(B898:B899)</f>
        <v>388</v>
      </c>
      <c r="C897" s="58">
        <f>SUM(C898:C899)</f>
        <v>0</v>
      </c>
      <c r="D897" s="53">
        <f t="shared" si="13"/>
        <v>0</v>
      </c>
      <c r="E897" s="54"/>
    </row>
    <row r="898" spans="1:5" s="43" customFormat="1" ht="15" outlineLevel="2">
      <c r="A898" s="68" t="s">
        <v>720</v>
      </c>
      <c r="B898" s="52"/>
      <c r="C898" s="52"/>
      <c r="D898" s="53">
        <f t="shared" si="13"/>
        <v>0</v>
      </c>
      <c r="E898" s="54"/>
    </row>
    <row r="899" spans="1:5" s="43" customFormat="1" ht="15" outlineLevel="2">
      <c r="A899" s="68" t="s">
        <v>721</v>
      </c>
      <c r="B899" s="52">
        <v>388</v>
      </c>
      <c r="C899" s="52"/>
      <c r="D899" s="53">
        <f t="shared" si="13"/>
        <v>0</v>
      </c>
      <c r="E899" s="54"/>
    </row>
    <row r="900" spans="1:5" s="43" customFormat="1" ht="15" outlineLevel="1">
      <c r="A900" s="68" t="s">
        <v>722</v>
      </c>
      <c r="B900" s="58">
        <f>SUM(B901:B902)</f>
        <v>59</v>
      </c>
      <c r="C900" s="58">
        <f>SUM(C901:C902)</f>
        <v>0</v>
      </c>
      <c r="D900" s="53">
        <f t="shared" si="13"/>
        <v>0</v>
      </c>
      <c r="E900" s="54"/>
    </row>
    <row r="901" spans="1:5" s="43" customFormat="1" ht="15" outlineLevel="2">
      <c r="A901" s="68" t="s">
        <v>723</v>
      </c>
      <c r="B901" s="52"/>
      <c r="C901" s="52"/>
      <c r="D901" s="53">
        <f aca="true" t="shared" si="14" ref="D901:D964">IF(B901&lt;&gt;0,C901/B901,0)</f>
        <v>0</v>
      </c>
      <c r="E901" s="54"/>
    </row>
    <row r="902" spans="1:5" s="43" customFormat="1" ht="15" outlineLevel="2">
      <c r="A902" s="68" t="s">
        <v>724</v>
      </c>
      <c r="B902" s="52">
        <v>59</v>
      </c>
      <c r="C902" s="52"/>
      <c r="D902" s="53">
        <f t="shared" si="14"/>
        <v>0</v>
      </c>
      <c r="E902" s="54"/>
    </row>
    <row r="903" spans="1:5" s="43" customFormat="1" ht="15">
      <c r="A903" s="70" t="s">
        <v>725</v>
      </c>
      <c r="B903" s="52">
        <f>SUM(B904,B927,B937,B947,B952,B959,B964)</f>
        <v>7511</v>
      </c>
      <c r="C903" s="52">
        <f>SUM(C904,C927,C937,C947,C952,C959,C964)</f>
        <v>4822</v>
      </c>
      <c r="D903" s="53">
        <f t="shared" si="14"/>
        <v>0.6419917454400214</v>
      </c>
      <c r="E903" s="54"/>
    </row>
    <row r="904" spans="1:5" s="43" customFormat="1" ht="15" outlineLevel="1">
      <c r="A904" s="68" t="s">
        <v>726</v>
      </c>
      <c r="B904" s="58">
        <f>SUM(B905:B926)</f>
        <v>6886</v>
      </c>
      <c r="C904" s="58">
        <f>SUM(C905:C926)</f>
        <v>4265</v>
      </c>
      <c r="D904" s="53">
        <f t="shared" si="14"/>
        <v>0.6193726401394133</v>
      </c>
      <c r="E904" s="54"/>
    </row>
    <row r="905" spans="1:5" s="43" customFormat="1" ht="15" outlineLevel="2">
      <c r="A905" s="68" t="s">
        <v>45</v>
      </c>
      <c r="B905" s="52">
        <v>1356</v>
      </c>
      <c r="C905" s="52">
        <v>1179</v>
      </c>
      <c r="D905" s="53">
        <f t="shared" si="14"/>
        <v>0.8694690265486725</v>
      </c>
      <c r="E905" s="54"/>
    </row>
    <row r="906" spans="1:5" s="43" customFormat="1" ht="15" outlineLevel="2">
      <c r="A906" s="68" t="s">
        <v>46</v>
      </c>
      <c r="B906" s="52">
        <v>243</v>
      </c>
      <c r="C906" s="52">
        <v>46</v>
      </c>
      <c r="D906" s="53">
        <f t="shared" si="14"/>
        <v>0.18930041152263374</v>
      </c>
      <c r="E906" s="54"/>
    </row>
    <row r="907" spans="1:5" s="43" customFormat="1" ht="15" outlineLevel="2">
      <c r="A907" s="68" t="s">
        <v>47</v>
      </c>
      <c r="B907" s="52"/>
      <c r="C907" s="52"/>
      <c r="D907" s="53">
        <f t="shared" si="14"/>
        <v>0</v>
      </c>
      <c r="E907" s="54"/>
    </row>
    <row r="908" spans="1:5" s="43" customFormat="1" ht="15" outlineLevel="2">
      <c r="A908" s="68" t="s">
        <v>727</v>
      </c>
      <c r="B908" s="52">
        <v>1942</v>
      </c>
      <c r="C908" s="52">
        <f>2480-819</f>
        <v>1661</v>
      </c>
      <c r="D908" s="53">
        <f t="shared" si="14"/>
        <v>0.8553038105046344</v>
      </c>
      <c r="E908" s="54"/>
    </row>
    <row r="909" spans="1:5" s="43" customFormat="1" ht="15" outlineLevel="2">
      <c r="A909" s="68" t="s">
        <v>728</v>
      </c>
      <c r="B909" s="52">
        <v>550</v>
      </c>
      <c r="C909" s="52">
        <v>473</v>
      </c>
      <c r="D909" s="53">
        <f t="shared" si="14"/>
        <v>0.86</v>
      </c>
      <c r="E909" s="54"/>
    </row>
    <row r="910" spans="1:5" s="43" customFormat="1" ht="15" outlineLevel="2">
      <c r="A910" s="68" t="s">
        <v>729</v>
      </c>
      <c r="B910" s="52"/>
      <c r="C910" s="52"/>
      <c r="D910" s="53">
        <f t="shared" si="14"/>
        <v>0</v>
      </c>
      <c r="E910" s="54"/>
    </row>
    <row r="911" spans="1:5" s="43" customFormat="1" ht="15" outlineLevel="2">
      <c r="A911" s="68" t="s">
        <v>730</v>
      </c>
      <c r="B911" s="52"/>
      <c r="C911" s="52"/>
      <c r="D911" s="53">
        <f t="shared" si="14"/>
        <v>0</v>
      </c>
      <c r="E911" s="54"/>
    </row>
    <row r="912" spans="1:5" s="43" customFormat="1" ht="15" outlineLevel="2">
      <c r="A912" s="68" t="s">
        <v>731</v>
      </c>
      <c r="B912" s="52"/>
      <c r="C912" s="52"/>
      <c r="D912" s="53">
        <f t="shared" si="14"/>
        <v>0</v>
      </c>
      <c r="E912" s="54"/>
    </row>
    <row r="913" spans="1:5" s="43" customFormat="1" ht="15" outlineLevel="2">
      <c r="A913" s="68" t="s">
        <v>732</v>
      </c>
      <c r="B913" s="52">
        <v>3</v>
      </c>
      <c r="C913" s="52">
        <v>3</v>
      </c>
      <c r="D913" s="53">
        <f t="shared" si="14"/>
        <v>1</v>
      </c>
      <c r="E913" s="54"/>
    </row>
    <row r="914" spans="1:5" s="43" customFormat="1" ht="15" outlineLevel="2">
      <c r="A914" s="68" t="s">
        <v>733</v>
      </c>
      <c r="B914" s="52"/>
      <c r="C914" s="52"/>
      <c r="D914" s="53">
        <f t="shared" si="14"/>
        <v>0</v>
      </c>
      <c r="E914" s="54"/>
    </row>
    <row r="915" spans="1:5" s="43" customFormat="1" ht="15" outlineLevel="2">
      <c r="A915" s="68" t="s">
        <v>734</v>
      </c>
      <c r="B915" s="52"/>
      <c r="C915" s="52"/>
      <c r="D915" s="53">
        <f t="shared" si="14"/>
        <v>0</v>
      </c>
      <c r="E915" s="54"/>
    </row>
    <row r="916" spans="1:5" s="43" customFormat="1" ht="15" outlineLevel="2">
      <c r="A916" s="68" t="s">
        <v>735</v>
      </c>
      <c r="B916" s="52"/>
      <c r="C916" s="52"/>
      <c r="D916" s="53">
        <f t="shared" si="14"/>
        <v>0</v>
      </c>
      <c r="E916" s="54"/>
    </row>
    <row r="917" spans="1:5" s="43" customFormat="1" ht="15" outlineLevel="2">
      <c r="A917" s="68" t="s">
        <v>736</v>
      </c>
      <c r="B917" s="52"/>
      <c r="C917" s="52"/>
      <c r="D917" s="53">
        <f t="shared" si="14"/>
        <v>0</v>
      </c>
      <c r="E917" s="54"/>
    </row>
    <row r="918" spans="1:5" s="43" customFormat="1" ht="15" outlineLevel="2">
      <c r="A918" s="68" t="s">
        <v>737</v>
      </c>
      <c r="B918" s="52"/>
      <c r="C918" s="52"/>
      <c r="D918" s="53">
        <f t="shared" si="14"/>
        <v>0</v>
      </c>
      <c r="E918" s="54"/>
    </row>
    <row r="919" spans="1:5" s="43" customFormat="1" ht="15" outlineLevel="2">
      <c r="A919" s="68" t="s">
        <v>738</v>
      </c>
      <c r="B919" s="52"/>
      <c r="C919" s="52"/>
      <c r="D919" s="53">
        <f t="shared" si="14"/>
        <v>0</v>
      </c>
      <c r="E919" s="54"/>
    </row>
    <row r="920" spans="1:5" s="43" customFormat="1" ht="15" outlineLevel="2">
      <c r="A920" s="68" t="s">
        <v>739</v>
      </c>
      <c r="B920" s="52"/>
      <c r="C920" s="52"/>
      <c r="D920" s="53">
        <f t="shared" si="14"/>
        <v>0</v>
      </c>
      <c r="E920" s="54"/>
    </row>
    <row r="921" spans="1:5" s="43" customFormat="1" ht="15" outlineLevel="2">
      <c r="A921" s="68" t="s">
        <v>740</v>
      </c>
      <c r="B921" s="52">
        <v>78</v>
      </c>
      <c r="C921" s="52">
        <v>93</v>
      </c>
      <c r="D921" s="53">
        <f t="shared" si="14"/>
        <v>1.1923076923076923</v>
      </c>
      <c r="E921" s="54"/>
    </row>
    <row r="922" spans="1:5" s="43" customFormat="1" ht="15" outlineLevel="2">
      <c r="A922" s="68" t="s">
        <v>741</v>
      </c>
      <c r="B922" s="52"/>
      <c r="C922" s="52"/>
      <c r="D922" s="53">
        <f t="shared" si="14"/>
        <v>0</v>
      </c>
      <c r="E922" s="54"/>
    </row>
    <row r="923" spans="1:5" s="43" customFormat="1" ht="15" outlineLevel="2">
      <c r="A923" s="68" t="s">
        <v>742</v>
      </c>
      <c r="B923" s="52"/>
      <c r="C923" s="52"/>
      <c r="D923" s="53">
        <f t="shared" si="14"/>
        <v>0</v>
      </c>
      <c r="E923" s="54"/>
    </row>
    <row r="924" spans="1:5" s="43" customFormat="1" ht="15" outlineLevel="2">
      <c r="A924" s="68" t="s">
        <v>743</v>
      </c>
      <c r="B924" s="52"/>
      <c r="C924" s="52"/>
      <c r="D924" s="53">
        <f t="shared" si="14"/>
        <v>0</v>
      </c>
      <c r="E924" s="54"/>
    </row>
    <row r="925" spans="1:5" s="43" customFormat="1" ht="15" outlineLevel="2">
      <c r="A925" s="68" t="s">
        <v>744</v>
      </c>
      <c r="B925" s="52"/>
      <c r="C925" s="52"/>
      <c r="D925" s="53">
        <f t="shared" si="14"/>
        <v>0</v>
      </c>
      <c r="E925" s="54"/>
    </row>
    <row r="926" spans="1:5" s="43" customFormat="1" ht="15" outlineLevel="2">
      <c r="A926" s="68" t="s">
        <v>745</v>
      </c>
      <c r="B926" s="52">
        <v>2714</v>
      </c>
      <c r="C926" s="52">
        <v>810</v>
      </c>
      <c r="D926" s="53">
        <f t="shared" si="14"/>
        <v>0.2984524686809138</v>
      </c>
      <c r="E926" s="54"/>
    </row>
    <row r="927" spans="1:5" s="43" customFormat="1" ht="15" outlineLevel="1">
      <c r="A927" s="68" t="s">
        <v>746</v>
      </c>
      <c r="B927" s="58">
        <f>SUM(B928:B936)</f>
        <v>0</v>
      </c>
      <c r="C927" s="58">
        <f>SUM(C928:C936)</f>
        <v>0</v>
      </c>
      <c r="D927" s="53">
        <f t="shared" si="14"/>
        <v>0</v>
      </c>
      <c r="E927" s="54"/>
    </row>
    <row r="928" spans="1:5" s="43" customFormat="1" ht="15" outlineLevel="2">
      <c r="A928" s="68" t="s">
        <v>45</v>
      </c>
      <c r="B928" s="52"/>
      <c r="C928" s="52"/>
      <c r="D928" s="53">
        <f t="shared" si="14"/>
        <v>0</v>
      </c>
      <c r="E928" s="54"/>
    </row>
    <row r="929" spans="1:5" s="43" customFormat="1" ht="15" outlineLevel="2">
      <c r="A929" s="68" t="s">
        <v>46</v>
      </c>
      <c r="B929" s="52"/>
      <c r="C929" s="52"/>
      <c r="D929" s="53">
        <f t="shared" si="14"/>
        <v>0</v>
      </c>
      <c r="E929" s="54"/>
    </row>
    <row r="930" spans="1:5" s="43" customFormat="1" ht="15" outlineLevel="2">
      <c r="A930" s="68" t="s">
        <v>47</v>
      </c>
      <c r="B930" s="52"/>
      <c r="C930" s="52"/>
      <c r="D930" s="53">
        <f t="shared" si="14"/>
        <v>0</v>
      </c>
      <c r="E930" s="54"/>
    </row>
    <row r="931" spans="1:5" s="43" customFormat="1" ht="15" outlineLevel="2">
      <c r="A931" s="68" t="s">
        <v>747</v>
      </c>
      <c r="B931" s="52"/>
      <c r="C931" s="52"/>
      <c r="D931" s="53">
        <f t="shared" si="14"/>
        <v>0</v>
      </c>
      <c r="E931" s="54"/>
    </row>
    <row r="932" spans="1:5" s="43" customFormat="1" ht="15" outlineLevel="2">
      <c r="A932" s="68" t="s">
        <v>748</v>
      </c>
      <c r="B932" s="52"/>
      <c r="C932" s="52"/>
      <c r="D932" s="53">
        <f t="shared" si="14"/>
        <v>0</v>
      </c>
      <c r="E932" s="54"/>
    </row>
    <row r="933" spans="1:5" s="43" customFormat="1" ht="15" outlineLevel="2">
      <c r="A933" s="68" t="s">
        <v>749</v>
      </c>
      <c r="B933" s="52"/>
      <c r="C933" s="52"/>
      <c r="D933" s="53">
        <f t="shared" si="14"/>
        <v>0</v>
      </c>
      <c r="E933" s="54"/>
    </row>
    <row r="934" spans="1:5" s="43" customFormat="1" ht="15" outlineLevel="2">
      <c r="A934" s="68" t="s">
        <v>750</v>
      </c>
      <c r="B934" s="52"/>
      <c r="C934" s="52"/>
      <c r="D934" s="53">
        <f t="shared" si="14"/>
        <v>0</v>
      </c>
      <c r="E934" s="54"/>
    </row>
    <row r="935" spans="1:5" s="43" customFormat="1" ht="15" outlineLevel="2">
      <c r="A935" s="68" t="s">
        <v>751</v>
      </c>
      <c r="B935" s="52"/>
      <c r="C935" s="52"/>
      <c r="D935" s="53">
        <f t="shared" si="14"/>
        <v>0</v>
      </c>
      <c r="E935" s="54"/>
    </row>
    <row r="936" spans="1:5" s="43" customFormat="1" ht="15" outlineLevel="2">
      <c r="A936" s="68" t="s">
        <v>752</v>
      </c>
      <c r="B936" s="52"/>
      <c r="C936" s="52"/>
      <c r="D936" s="53">
        <f t="shared" si="14"/>
        <v>0</v>
      </c>
      <c r="E936" s="54"/>
    </row>
    <row r="937" spans="1:5" s="43" customFormat="1" ht="15" outlineLevel="1">
      <c r="A937" s="68" t="s">
        <v>753</v>
      </c>
      <c r="B937" s="58">
        <f>SUM(B938:B946)</f>
        <v>0</v>
      </c>
      <c r="C937" s="58">
        <f>SUM(C938:C946)</f>
        <v>0</v>
      </c>
      <c r="D937" s="53">
        <f t="shared" si="14"/>
        <v>0</v>
      </c>
      <c r="E937" s="54"/>
    </row>
    <row r="938" spans="1:5" s="43" customFormat="1" ht="15" outlineLevel="2">
      <c r="A938" s="68" t="s">
        <v>45</v>
      </c>
      <c r="B938" s="52"/>
      <c r="C938" s="52"/>
      <c r="D938" s="53">
        <f t="shared" si="14"/>
        <v>0</v>
      </c>
      <c r="E938" s="54"/>
    </row>
    <row r="939" spans="1:5" s="43" customFormat="1" ht="15" outlineLevel="2">
      <c r="A939" s="68" t="s">
        <v>46</v>
      </c>
      <c r="B939" s="52"/>
      <c r="C939" s="52"/>
      <c r="D939" s="53">
        <f t="shared" si="14"/>
        <v>0</v>
      </c>
      <c r="E939" s="54"/>
    </row>
    <row r="940" spans="1:5" s="43" customFormat="1" ht="15" outlineLevel="2">
      <c r="A940" s="68" t="s">
        <v>47</v>
      </c>
      <c r="B940" s="52"/>
      <c r="C940" s="52"/>
      <c r="D940" s="53">
        <f t="shared" si="14"/>
        <v>0</v>
      </c>
      <c r="E940" s="54"/>
    </row>
    <row r="941" spans="1:5" s="43" customFormat="1" ht="15" outlineLevel="2">
      <c r="A941" s="68" t="s">
        <v>754</v>
      </c>
      <c r="B941" s="52"/>
      <c r="C941" s="52"/>
      <c r="D941" s="53">
        <f t="shared" si="14"/>
        <v>0</v>
      </c>
      <c r="E941" s="54"/>
    </row>
    <row r="942" spans="1:5" s="43" customFormat="1" ht="15" outlineLevel="2">
      <c r="A942" s="68" t="s">
        <v>755</v>
      </c>
      <c r="B942" s="52"/>
      <c r="C942" s="52"/>
      <c r="D942" s="53">
        <f t="shared" si="14"/>
        <v>0</v>
      </c>
      <c r="E942" s="54"/>
    </row>
    <row r="943" spans="1:5" s="43" customFormat="1" ht="15" outlineLevel="2">
      <c r="A943" s="68" t="s">
        <v>756</v>
      </c>
      <c r="B943" s="52"/>
      <c r="C943" s="52"/>
      <c r="D943" s="53">
        <f t="shared" si="14"/>
        <v>0</v>
      </c>
      <c r="E943" s="54"/>
    </row>
    <row r="944" spans="1:5" s="43" customFormat="1" ht="15" outlineLevel="2">
      <c r="A944" s="68" t="s">
        <v>757</v>
      </c>
      <c r="B944" s="52"/>
      <c r="C944" s="52"/>
      <c r="D944" s="53">
        <f t="shared" si="14"/>
        <v>0</v>
      </c>
      <c r="E944" s="54"/>
    </row>
    <row r="945" spans="1:5" s="43" customFormat="1" ht="15" outlineLevel="2">
      <c r="A945" s="68" t="s">
        <v>758</v>
      </c>
      <c r="B945" s="52"/>
      <c r="C945" s="52"/>
      <c r="D945" s="53">
        <f t="shared" si="14"/>
        <v>0</v>
      </c>
      <c r="E945" s="54"/>
    </row>
    <row r="946" spans="1:5" s="43" customFormat="1" ht="15" outlineLevel="2">
      <c r="A946" s="68" t="s">
        <v>759</v>
      </c>
      <c r="B946" s="52"/>
      <c r="C946" s="52"/>
      <c r="D946" s="53">
        <f t="shared" si="14"/>
        <v>0</v>
      </c>
      <c r="E946" s="54"/>
    </row>
    <row r="947" spans="1:5" s="43" customFormat="1" ht="15" outlineLevel="1">
      <c r="A947" s="68" t="s">
        <v>760</v>
      </c>
      <c r="B947" s="58">
        <f>SUM(B948:B951)</f>
        <v>593</v>
      </c>
      <c r="C947" s="58">
        <f>SUM(C948:C951)</f>
        <v>557</v>
      </c>
      <c r="D947" s="53">
        <f t="shared" si="14"/>
        <v>0.93929173693086</v>
      </c>
      <c r="E947" s="54"/>
    </row>
    <row r="948" spans="1:5" s="43" customFormat="1" ht="15" outlineLevel="2">
      <c r="A948" s="68" t="s">
        <v>761</v>
      </c>
      <c r="B948" s="52">
        <v>6</v>
      </c>
      <c r="C948" s="52">
        <v>67</v>
      </c>
      <c r="D948" s="53">
        <f t="shared" si="14"/>
        <v>11.166666666666666</v>
      </c>
      <c r="E948" s="54"/>
    </row>
    <row r="949" spans="1:5" s="43" customFormat="1" ht="15" outlineLevel="2">
      <c r="A949" s="68" t="s">
        <v>762</v>
      </c>
      <c r="B949" s="52">
        <v>470</v>
      </c>
      <c r="C949" s="52">
        <v>260</v>
      </c>
      <c r="D949" s="53">
        <f t="shared" si="14"/>
        <v>0.5531914893617021</v>
      </c>
      <c r="E949" s="54"/>
    </row>
    <row r="950" spans="1:5" s="43" customFormat="1" ht="15" outlineLevel="2">
      <c r="A950" s="68" t="s">
        <v>763</v>
      </c>
      <c r="B950" s="52">
        <v>8</v>
      </c>
      <c r="C950" s="52"/>
      <c r="D950" s="53">
        <f t="shared" si="14"/>
        <v>0</v>
      </c>
      <c r="E950" s="54"/>
    </row>
    <row r="951" spans="1:5" s="43" customFormat="1" ht="15" outlineLevel="2">
      <c r="A951" s="68" t="s">
        <v>764</v>
      </c>
      <c r="B951" s="52">
        <v>109</v>
      </c>
      <c r="C951" s="52">
        <v>230</v>
      </c>
      <c r="D951" s="53">
        <f t="shared" si="14"/>
        <v>2.110091743119266</v>
      </c>
      <c r="E951" s="54"/>
    </row>
    <row r="952" spans="1:5" s="43" customFormat="1" ht="15" outlineLevel="1">
      <c r="A952" s="68" t="s">
        <v>765</v>
      </c>
      <c r="B952" s="58">
        <f>SUM(B953:B958)</f>
        <v>12</v>
      </c>
      <c r="C952" s="58">
        <f>SUM(C953:C958)</f>
        <v>0</v>
      </c>
      <c r="D952" s="53">
        <f t="shared" si="14"/>
        <v>0</v>
      </c>
      <c r="E952" s="54"/>
    </row>
    <row r="953" spans="1:5" s="43" customFormat="1" ht="15" outlineLevel="2">
      <c r="A953" s="68" t="s">
        <v>45</v>
      </c>
      <c r="B953" s="52">
        <v>12</v>
      </c>
      <c r="C953" s="52"/>
      <c r="D953" s="53">
        <f t="shared" si="14"/>
        <v>0</v>
      </c>
      <c r="E953" s="54"/>
    </row>
    <row r="954" spans="1:5" s="43" customFormat="1" ht="15" outlineLevel="2">
      <c r="A954" s="68" t="s">
        <v>46</v>
      </c>
      <c r="B954" s="52"/>
      <c r="C954" s="52"/>
      <c r="D954" s="53">
        <f t="shared" si="14"/>
        <v>0</v>
      </c>
      <c r="E954" s="54"/>
    </row>
    <row r="955" spans="1:5" s="43" customFormat="1" ht="15" outlineLevel="2">
      <c r="A955" s="68" t="s">
        <v>47</v>
      </c>
      <c r="B955" s="52"/>
      <c r="C955" s="52"/>
      <c r="D955" s="53">
        <f t="shared" si="14"/>
        <v>0</v>
      </c>
      <c r="E955" s="54"/>
    </row>
    <row r="956" spans="1:5" s="43" customFormat="1" ht="15" outlineLevel="2">
      <c r="A956" s="68" t="s">
        <v>751</v>
      </c>
      <c r="B956" s="52"/>
      <c r="C956" s="52"/>
      <c r="D956" s="53">
        <f t="shared" si="14"/>
        <v>0</v>
      </c>
      <c r="E956" s="54"/>
    </row>
    <row r="957" spans="1:5" s="43" customFormat="1" ht="15" outlineLevel="2">
      <c r="A957" s="68" t="s">
        <v>766</v>
      </c>
      <c r="B957" s="52"/>
      <c r="C957" s="52"/>
      <c r="D957" s="53">
        <f t="shared" si="14"/>
        <v>0</v>
      </c>
      <c r="E957" s="54"/>
    </row>
    <row r="958" spans="1:5" s="43" customFormat="1" ht="15" outlineLevel="2">
      <c r="A958" s="68" t="s">
        <v>767</v>
      </c>
      <c r="B958" s="52"/>
      <c r="C958" s="52"/>
      <c r="D958" s="53">
        <f t="shared" si="14"/>
        <v>0</v>
      </c>
      <c r="E958" s="54"/>
    </row>
    <row r="959" spans="1:5" s="43" customFormat="1" ht="15" outlineLevel="1">
      <c r="A959" s="68" t="s">
        <v>768</v>
      </c>
      <c r="B959" s="58">
        <f>SUM(B960:B963)</f>
        <v>20</v>
      </c>
      <c r="C959" s="58">
        <f>SUM(C960:C963)</f>
        <v>0</v>
      </c>
      <c r="D959" s="53">
        <f t="shared" si="14"/>
        <v>0</v>
      </c>
      <c r="E959" s="54"/>
    </row>
    <row r="960" spans="1:5" s="43" customFormat="1" ht="15" outlineLevel="2">
      <c r="A960" s="68" t="s">
        <v>769</v>
      </c>
      <c r="B960" s="52">
        <v>20</v>
      </c>
      <c r="C960" s="52"/>
      <c r="D960" s="53">
        <f t="shared" si="14"/>
        <v>0</v>
      </c>
      <c r="E960" s="54"/>
    </row>
    <row r="961" spans="1:5" s="43" customFormat="1" ht="15" outlineLevel="2">
      <c r="A961" s="68" t="s">
        <v>770</v>
      </c>
      <c r="B961" s="52"/>
      <c r="C961" s="52"/>
      <c r="D961" s="53">
        <f t="shared" si="14"/>
        <v>0</v>
      </c>
      <c r="E961" s="54"/>
    </row>
    <row r="962" spans="1:5" s="43" customFormat="1" ht="15" outlineLevel="2">
      <c r="A962" s="68" t="s">
        <v>771</v>
      </c>
      <c r="B962" s="52"/>
      <c r="C962" s="52"/>
      <c r="D962" s="53">
        <f t="shared" si="14"/>
        <v>0</v>
      </c>
      <c r="E962" s="54"/>
    </row>
    <row r="963" spans="1:5" s="43" customFormat="1" ht="15" outlineLevel="2">
      <c r="A963" s="68" t="s">
        <v>772</v>
      </c>
      <c r="B963" s="52"/>
      <c r="C963" s="52"/>
      <c r="D963" s="53">
        <f t="shared" si="14"/>
        <v>0</v>
      </c>
      <c r="E963" s="54"/>
    </row>
    <row r="964" spans="1:5" s="43" customFormat="1" ht="15" outlineLevel="1">
      <c r="A964" s="68" t="s">
        <v>773</v>
      </c>
      <c r="B964" s="58">
        <f>SUM(B965:B966)</f>
        <v>0</v>
      </c>
      <c r="C964" s="58">
        <f>SUM(C965:C966)</f>
        <v>0</v>
      </c>
      <c r="D964" s="53">
        <f t="shared" si="14"/>
        <v>0</v>
      </c>
      <c r="E964" s="54"/>
    </row>
    <row r="965" spans="1:5" s="43" customFormat="1" ht="15" outlineLevel="2">
      <c r="A965" s="68" t="s">
        <v>774</v>
      </c>
      <c r="B965" s="52"/>
      <c r="C965" s="52"/>
      <c r="D965" s="53">
        <f aca="true" t="shared" si="15" ref="D965:D1028">IF(B965&lt;&gt;0,C965/B965,0)</f>
        <v>0</v>
      </c>
      <c r="E965" s="54"/>
    </row>
    <row r="966" spans="1:5" s="43" customFormat="1" ht="15" outlineLevel="2">
      <c r="A966" s="68" t="s">
        <v>775</v>
      </c>
      <c r="B966" s="52"/>
      <c r="C966" s="52"/>
      <c r="D966" s="53">
        <f t="shared" si="15"/>
        <v>0</v>
      </c>
      <c r="E966" s="54"/>
    </row>
    <row r="967" spans="1:5" s="43" customFormat="1" ht="15">
      <c r="A967" s="69" t="s">
        <v>776</v>
      </c>
      <c r="B967" s="52">
        <f>SUM(B968,B978,B994,B999,B1010,B1017,B1025)</f>
        <v>2567</v>
      </c>
      <c r="C967" s="52">
        <f>SUM(C968,C978,C994,C999,C1010,C1017,C1025)</f>
        <v>7701</v>
      </c>
      <c r="D967" s="53">
        <f t="shared" si="15"/>
        <v>3</v>
      </c>
      <c r="E967" s="54"/>
    </row>
    <row r="968" spans="1:5" s="43" customFormat="1" ht="15" outlineLevel="1">
      <c r="A968" s="68" t="s">
        <v>777</v>
      </c>
      <c r="B968" s="58">
        <f>SUM(B969:B977)</f>
        <v>0</v>
      </c>
      <c r="C968" s="58">
        <f>SUM(C969:C977)</f>
        <v>0</v>
      </c>
      <c r="D968" s="53">
        <f t="shared" si="15"/>
        <v>0</v>
      </c>
      <c r="E968" s="54"/>
    </row>
    <row r="969" spans="1:5" s="43" customFormat="1" ht="15" outlineLevel="2">
      <c r="A969" s="68" t="s">
        <v>45</v>
      </c>
      <c r="B969" s="52"/>
      <c r="C969" s="52"/>
      <c r="D969" s="53">
        <f t="shared" si="15"/>
        <v>0</v>
      </c>
      <c r="E969" s="54"/>
    </row>
    <row r="970" spans="1:5" s="43" customFormat="1" ht="15" outlineLevel="2">
      <c r="A970" s="68" t="s">
        <v>46</v>
      </c>
      <c r="B970" s="52"/>
      <c r="C970" s="52"/>
      <c r="D970" s="53">
        <f t="shared" si="15"/>
        <v>0</v>
      </c>
      <c r="E970" s="54"/>
    </row>
    <row r="971" spans="1:5" s="43" customFormat="1" ht="15" outlineLevel="2">
      <c r="A971" s="68" t="s">
        <v>47</v>
      </c>
      <c r="B971" s="52"/>
      <c r="C971" s="52"/>
      <c r="D971" s="53">
        <f t="shared" si="15"/>
        <v>0</v>
      </c>
      <c r="E971" s="54"/>
    </row>
    <row r="972" spans="1:5" s="43" customFormat="1" ht="15" outlineLevel="2">
      <c r="A972" s="68" t="s">
        <v>778</v>
      </c>
      <c r="B972" s="52"/>
      <c r="C972" s="52"/>
      <c r="D972" s="53">
        <f t="shared" si="15"/>
        <v>0</v>
      </c>
      <c r="E972" s="54"/>
    </row>
    <row r="973" spans="1:5" s="43" customFormat="1" ht="15" outlineLevel="2">
      <c r="A973" s="68" t="s">
        <v>779</v>
      </c>
      <c r="B973" s="52"/>
      <c r="C973" s="52"/>
      <c r="D973" s="53">
        <f t="shared" si="15"/>
        <v>0</v>
      </c>
      <c r="E973" s="54"/>
    </row>
    <row r="974" spans="1:5" s="43" customFormat="1" ht="15" outlineLevel="2">
      <c r="A974" s="68" t="s">
        <v>780</v>
      </c>
      <c r="B974" s="52"/>
      <c r="C974" s="52"/>
      <c r="D974" s="53">
        <f t="shared" si="15"/>
        <v>0</v>
      </c>
      <c r="E974" s="54"/>
    </row>
    <row r="975" spans="1:5" s="43" customFormat="1" ht="15" outlineLevel="2">
      <c r="A975" s="68" t="s">
        <v>781</v>
      </c>
      <c r="B975" s="52"/>
      <c r="C975" s="52"/>
      <c r="D975" s="53">
        <f t="shared" si="15"/>
        <v>0</v>
      </c>
      <c r="E975" s="54"/>
    </row>
    <row r="976" spans="1:5" s="43" customFormat="1" ht="15" outlineLevel="2">
      <c r="A976" s="68" t="s">
        <v>782</v>
      </c>
      <c r="B976" s="52"/>
      <c r="C976" s="52"/>
      <c r="D976" s="53">
        <f t="shared" si="15"/>
        <v>0</v>
      </c>
      <c r="E976" s="54"/>
    </row>
    <row r="977" spans="1:5" s="43" customFormat="1" ht="15" outlineLevel="2">
      <c r="A977" s="68" t="s">
        <v>783</v>
      </c>
      <c r="B977" s="52"/>
      <c r="C977" s="52"/>
      <c r="D977" s="53">
        <f t="shared" si="15"/>
        <v>0</v>
      </c>
      <c r="E977" s="54"/>
    </row>
    <row r="978" spans="1:5" s="43" customFormat="1" ht="15" outlineLevel="1">
      <c r="A978" s="68" t="s">
        <v>784</v>
      </c>
      <c r="B978" s="58">
        <f>SUM(B979:B993)</f>
        <v>110</v>
      </c>
      <c r="C978" s="58">
        <f>SUM(C979:C993)</f>
        <v>110</v>
      </c>
      <c r="D978" s="53">
        <f t="shared" si="15"/>
        <v>1</v>
      </c>
      <c r="E978" s="54"/>
    </row>
    <row r="979" spans="1:5" s="43" customFormat="1" ht="15" outlineLevel="2">
      <c r="A979" s="68" t="s">
        <v>45</v>
      </c>
      <c r="B979" s="52"/>
      <c r="C979" s="52"/>
      <c r="D979" s="53">
        <f t="shared" si="15"/>
        <v>0</v>
      </c>
      <c r="E979" s="54"/>
    </row>
    <row r="980" spans="1:5" s="43" customFormat="1" ht="15" outlineLevel="2">
      <c r="A980" s="68" t="s">
        <v>46</v>
      </c>
      <c r="B980" s="52"/>
      <c r="C980" s="52"/>
      <c r="D980" s="53">
        <f t="shared" si="15"/>
        <v>0</v>
      </c>
      <c r="E980" s="54"/>
    </row>
    <row r="981" spans="1:5" s="43" customFormat="1" ht="15" outlineLevel="2">
      <c r="A981" s="68" t="s">
        <v>47</v>
      </c>
      <c r="B981" s="52"/>
      <c r="C981" s="52"/>
      <c r="D981" s="53">
        <f t="shared" si="15"/>
        <v>0</v>
      </c>
      <c r="E981" s="54"/>
    </row>
    <row r="982" spans="1:5" s="43" customFormat="1" ht="15" outlineLevel="2">
      <c r="A982" s="68" t="s">
        <v>785</v>
      </c>
      <c r="B982" s="52"/>
      <c r="C982" s="52"/>
      <c r="D982" s="53">
        <f t="shared" si="15"/>
        <v>0</v>
      </c>
      <c r="E982" s="54"/>
    </row>
    <row r="983" spans="1:5" s="43" customFormat="1" ht="15" outlineLevel="2">
      <c r="A983" s="68" t="s">
        <v>786</v>
      </c>
      <c r="B983" s="52"/>
      <c r="C983" s="52"/>
      <c r="D983" s="53">
        <f t="shared" si="15"/>
        <v>0</v>
      </c>
      <c r="E983" s="54"/>
    </row>
    <row r="984" spans="1:5" s="43" customFormat="1" ht="15" outlineLevel="2">
      <c r="A984" s="68" t="s">
        <v>787</v>
      </c>
      <c r="B984" s="52"/>
      <c r="C984" s="52"/>
      <c r="D984" s="53">
        <f t="shared" si="15"/>
        <v>0</v>
      </c>
      <c r="E984" s="54"/>
    </row>
    <row r="985" spans="1:5" s="43" customFormat="1" ht="15" outlineLevel="2">
      <c r="A985" s="68" t="s">
        <v>788</v>
      </c>
      <c r="B985" s="52"/>
      <c r="C985" s="52"/>
      <c r="D985" s="53">
        <f t="shared" si="15"/>
        <v>0</v>
      </c>
      <c r="E985" s="54"/>
    </row>
    <row r="986" spans="1:5" s="43" customFormat="1" ht="15" outlineLevel="2">
      <c r="A986" s="68" t="s">
        <v>789</v>
      </c>
      <c r="B986" s="52"/>
      <c r="C986" s="52"/>
      <c r="D986" s="53">
        <f t="shared" si="15"/>
        <v>0</v>
      </c>
      <c r="E986" s="54"/>
    </row>
    <row r="987" spans="1:5" s="43" customFormat="1" ht="15" outlineLevel="2">
      <c r="A987" s="68" t="s">
        <v>790</v>
      </c>
      <c r="B987" s="52"/>
      <c r="C987" s="52"/>
      <c r="D987" s="53">
        <f t="shared" si="15"/>
        <v>0</v>
      </c>
      <c r="E987" s="54"/>
    </row>
    <row r="988" spans="1:5" s="43" customFormat="1" ht="15" outlineLevel="2">
      <c r="A988" s="68" t="s">
        <v>791</v>
      </c>
      <c r="B988" s="52"/>
      <c r="C988" s="52"/>
      <c r="D988" s="53">
        <f t="shared" si="15"/>
        <v>0</v>
      </c>
      <c r="E988" s="54"/>
    </row>
    <row r="989" spans="1:5" s="43" customFormat="1" ht="15" outlineLevel="2">
      <c r="A989" s="68" t="s">
        <v>792</v>
      </c>
      <c r="B989" s="52"/>
      <c r="C989" s="52"/>
      <c r="D989" s="53">
        <f t="shared" si="15"/>
        <v>0</v>
      </c>
      <c r="E989" s="54"/>
    </row>
    <row r="990" spans="1:5" s="43" customFormat="1" ht="15" outlineLevel="2">
      <c r="A990" s="68" t="s">
        <v>793</v>
      </c>
      <c r="B990" s="52"/>
      <c r="C990" s="52"/>
      <c r="D990" s="53">
        <f t="shared" si="15"/>
        <v>0</v>
      </c>
      <c r="E990" s="54"/>
    </row>
    <row r="991" spans="1:5" s="43" customFormat="1" ht="15" outlineLevel="2">
      <c r="A991" s="68" t="s">
        <v>794</v>
      </c>
      <c r="B991" s="52"/>
      <c r="C991" s="52"/>
      <c r="D991" s="53">
        <f t="shared" si="15"/>
        <v>0</v>
      </c>
      <c r="E991" s="54"/>
    </row>
    <row r="992" spans="1:5" s="43" customFormat="1" ht="15" outlineLevel="2">
      <c r="A992" s="68" t="s">
        <v>795</v>
      </c>
      <c r="B992" s="52"/>
      <c r="C992" s="52"/>
      <c r="D992" s="53">
        <f t="shared" si="15"/>
        <v>0</v>
      </c>
      <c r="E992" s="54"/>
    </row>
    <row r="993" spans="1:5" s="43" customFormat="1" ht="15" outlineLevel="2">
      <c r="A993" s="68" t="s">
        <v>796</v>
      </c>
      <c r="B993" s="52">
        <v>110</v>
      </c>
      <c r="C993" s="52">
        <v>110</v>
      </c>
      <c r="D993" s="53">
        <f t="shared" si="15"/>
        <v>1</v>
      </c>
      <c r="E993" s="54"/>
    </row>
    <row r="994" spans="1:5" s="43" customFormat="1" ht="15" outlineLevel="1">
      <c r="A994" s="68" t="s">
        <v>797</v>
      </c>
      <c r="B994" s="58">
        <f>SUM(B995:B998)</f>
        <v>0</v>
      </c>
      <c r="C994" s="58">
        <f>SUM(C995:C998)</f>
        <v>0</v>
      </c>
      <c r="D994" s="53">
        <f t="shared" si="15"/>
        <v>0</v>
      </c>
      <c r="E994" s="54"/>
    </row>
    <row r="995" spans="1:5" s="43" customFormat="1" ht="15" outlineLevel="2">
      <c r="A995" s="68" t="s">
        <v>45</v>
      </c>
      <c r="B995" s="52"/>
      <c r="C995" s="52"/>
      <c r="D995" s="53">
        <f t="shared" si="15"/>
        <v>0</v>
      </c>
      <c r="E995" s="54"/>
    </row>
    <row r="996" spans="1:5" s="43" customFormat="1" ht="15" outlineLevel="2">
      <c r="A996" s="68" t="s">
        <v>46</v>
      </c>
      <c r="B996" s="52"/>
      <c r="C996" s="52"/>
      <c r="D996" s="53">
        <f t="shared" si="15"/>
        <v>0</v>
      </c>
      <c r="E996" s="54"/>
    </row>
    <row r="997" spans="1:5" s="43" customFormat="1" ht="15" outlineLevel="2">
      <c r="A997" s="68" t="s">
        <v>47</v>
      </c>
      <c r="B997" s="52"/>
      <c r="C997" s="52"/>
      <c r="D997" s="53">
        <f t="shared" si="15"/>
        <v>0</v>
      </c>
      <c r="E997" s="54"/>
    </row>
    <row r="998" spans="1:5" s="43" customFormat="1" ht="15" outlineLevel="2">
      <c r="A998" s="68" t="s">
        <v>798</v>
      </c>
      <c r="B998" s="52"/>
      <c r="C998" s="52"/>
      <c r="D998" s="53">
        <f t="shared" si="15"/>
        <v>0</v>
      </c>
      <c r="E998" s="54"/>
    </row>
    <row r="999" spans="1:5" s="43" customFormat="1" ht="15" outlineLevel="1">
      <c r="A999" s="68" t="s">
        <v>799</v>
      </c>
      <c r="B999" s="58">
        <f>SUM(B1000:B1009)</f>
        <v>1381</v>
      </c>
      <c r="C999" s="58">
        <f>SUM(C1000:C1009)</f>
        <v>6278</v>
      </c>
      <c r="D999" s="53">
        <f t="shared" si="15"/>
        <v>4.545981173062998</v>
      </c>
      <c r="E999" s="54"/>
    </row>
    <row r="1000" spans="1:5" s="43" customFormat="1" ht="15" outlineLevel="2">
      <c r="A1000" s="68" t="s">
        <v>45</v>
      </c>
      <c r="B1000" s="52">
        <v>253</v>
      </c>
      <c r="C1000" s="52">
        <v>394</v>
      </c>
      <c r="D1000" s="53">
        <f t="shared" si="15"/>
        <v>1.5573122529644268</v>
      </c>
      <c r="E1000" s="54"/>
    </row>
    <row r="1001" spans="1:5" s="43" customFormat="1" ht="15" outlineLevel="2">
      <c r="A1001" s="68" t="s">
        <v>46</v>
      </c>
      <c r="B1001" s="52">
        <v>317</v>
      </c>
      <c r="C1001" s="52">
        <v>246</v>
      </c>
      <c r="D1001" s="53">
        <f t="shared" si="15"/>
        <v>0.7760252365930599</v>
      </c>
      <c r="E1001" s="54"/>
    </row>
    <row r="1002" spans="1:5" s="43" customFormat="1" ht="15" outlineLevel="2">
      <c r="A1002" s="68" t="s">
        <v>47</v>
      </c>
      <c r="B1002" s="52"/>
      <c r="C1002" s="52"/>
      <c r="D1002" s="53">
        <f t="shared" si="15"/>
        <v>0</v>
      </c>
      <c r="E1002" s="54"/>
    </row>
    <row r="1003" spans="1:5" s="43" customFormat="1" ht="15" outlineLevel="2">
      <c r="A1003" s="68" t="s">
        <v>800</v>
      </c>
      <c r="B1003" s="52"/>
      <c r="C1003" s="52"/>
      <c r="D1003" s="53">
        <f t="shared" si="15"/>
        <v>0</v>
      </c>
      <c r="E1003" s="54"/>
    </row>
    <row r="1004" spans="1:5" s="43" customFormat="1" ht="15" outlineLevel="2">
      <c r="A1004" s="68" t="s">
        <v>801</v>
      </c>
      <c r="B1004" s="52"/>
      <c r="C1004" s="52"/>
      <c r="D1004" s="53">
        <f t="shared" si="15"/>
        <v>0</v>
      </c>
      <c r="E1004" s="54"/>
    </row>
    <row r="1005" spans="1:5" s="43" customFormat="1" ht="15" outlineLevel="2">
      <c r="A1005" s="68" t="s">
        <v>802</v>
      </c>
      <c r="B1005" s="52"/>
      <c r="C1005" s="52"/>
      <c r="D1005" s="53">
        <f t="shared" si="15"/>
        <v>0</v>
      </c>
      <c r="E1005" s="54"/>
    </row>
    <row r="1006" spans="1:5" s="43" customFormat="1" ht="15" outlineLevel="2">
      <c r="A1006" s="68" t="s">
        <v>803</v>
      </c>
      <c r="B1006" s="52"/>
      <c r="C1006" s="52"/>
      <c r="D1006" s="53">
        <f t="shared" si="15"/>
        <v>0</v>
      </c>
      <c r="E1006" s="54"/>
    </row>
    <row r="1007" spans="1:5" s="43" customFormat="1" ht="15" outlineLevel="2">
      <c r="A1007" s="68" t="s">
        <v>804</v>
      </c>
      <c r="B1007" s="52"/>
      <c r="C1007" s="52"/>
      <c r="D1007" s="53">
        <f t="shared" si="15"/>
        <v>0</v>
      </c>
      <c r="E1007" s="54"/>
    </row>
    <row r="1008" spans="1:5" s="43" customFormat="1" ht="15" outlineLevel="2">
      <c r="A1008" s="68" t="s">
        <v>54</v>
      </c>
      <c r="B1008" s="52"/>
      <c r="C1008" s="52"/>
      <c r="D1008" s="53">
        <f t="shared" si="15"/>
        <v>0</v>
      </c>
      <c r="E1008" s="54"/>
    </row>
    <row r="1009" spans="1:5" s="43" customFormat="1" ht="15" outlineLevel="2">
      <c r="A1009" s="68" t="s">
        <v>805</v>
      </c>
      <c r="B1009" s="52">
        <v>811</v>
      </c>
      <c r="C1009" s="52">
        <v>5638</v>
      </c>
      <c r="D1009" s="53">
        <f t="shared" si="15"/>
        <v>6.951911220715166</v>
      </c>
      <c r="E1009" s="54"/>
    </row>
    <row r="1010" spans="1:5" s="43" customFormat="1" ht="15" outlineLevel="1">
      <c r="A1010" s="68" t="s">
        <v>806</v>
      </c>
      <c r="B1010" s="58">
        <f>SUM(B1011:B1016)</f>
        <v>0</v>
      </c>
      <c r="C1010" s="58">
        <f>SUM(C1011:C1016)</f>
        <v>0</v>
      </c>
      <c r="D1010" s="53">
        <f t="shared" si="15"/>
        <v>0</v>
      </c>
      <c r="E1010" s="54"/>
    </row>
    <row r="1011" spans="1:5" s="43" customFormat="1" ht="15" outlineLevel="2">
      <c r="A1011" s="68" t="s">
        <v>45</v>
      </c>
      <c r="B1011" s="52"/>
      <c r="C1011" s="52"/>
      <c r="D1011" s="53">
        <f t="shared" si="15"/>
        <v>0</v>
      </c>
      <c r="E1011" s="54"/>
    </row>
    <row r="1012" spans="1:5" s="43" customFormat="1" ht="15" outlineLevel="2">
      <c r="A1012" s="68" t="s">
        <v>46</v>
      </c>
      <c r="B1012" s="52"/>
      <c r="C1012" s="52"/>
      <c r="D1012" s="53">
        <f t="shared" si="15"/>
        <v>0</v>
      </c>
      <c r="E1012" s="54"/>
    </row>
    <row r="1013" spans="1:5" s="43" customFormat="1" ht="15" outlineLevel="2">
      <c r="A1013" s="68" t="s">
        <v>47</v>
      </c>
      <c r="B1013" s="52"/>
      <c r="C1013" s="52"/>
      <c r="D1013" s="53">
        <f t="shared" si="15"/>
        <v>0</v>
      </c>
      <c r="E1013" s="54"/>
    </row>
    <row r="1014" spans="1:5" s="43" customFormat="1" ht="15" outlineLevel="2">
      <c r="A1014" s="68" t="s">
        <v>807</v>
      </c>
      <c r="B1014" s="52"/>
      <c r="C1014" s="52"/>
      <c r="D1014" s="53">
        <f t="shared" si="15"/>
        <v>0</v>
      </c>
      <c r="E1014" s="54"/>
    </row>
    <row r="1015" spans="1:5" s="43" customFormat="1" ht="15" outlineLevel="2">
      <c r="A1015" s="68" t="s">
        <v>808</v>
      </c>
      <c r="B1015" s="52"/>
      <c r="C1015" s="52"/>
      <c r="D1015" s="53">
        <f t="shared" si="15"/>
        <v>0</v>
      </c>
      <c r="E1015" s="54"/>
    </row>
    <row r="1016" spans="1:5" s="43" customFormat="1" ht="15" outlineLevel="2">
      <c r="A1016" s="68" t="s">
        <v>809</v>
      </c>
      <c r="B1016" s="52"/>
      <c r="C1016" s="52"/>
      <c r="D1016" s="53">
        <f t="shared" si="15"/>
        <v>0</v>
      </c>
      <c r="E1016" s="54"/>
    </row>
    <row r="1017" spans="1:5" s="43" customFormat="1" ht="15" outlineLevel="1">
      <c r="A1017" s="68" t="s">
        <v>810</v>
      </c>
      <c r="B1017" s="58">
        <f>SUM(B1018:B1024)</f>
        <v>629</v>
      </c>
      <c r="C1017" s="58">
        <f>SUM(C1018:C1024)</f>
        <v>772</v>
      </c>
      <c r="D1017" s="53">
        <f t="shared" si="15"/>
        <v>1.2273449920508743</v>
      </c>
      <c r="E1017" s="54"/>
    </row>
    <row r="1018" spans="1:5" s="43" customFormat="1" ht="15" outlineLevel="2">
      <c r="A1018" s="68" t="s">
        <v>45</v>
      </c>
      <c r="B1018" s="52"/>
      <c r="C1018" s="52"/>
      <c r="D1018" s="53">
        <f t="shared" si="15"/>
        <v>0</v>
      </c>
      <c r="E1018" s="54"/>
    </row>
    <row r="1019" spans="1:5" s="43" customFormat="1" ht="15" outlineLevel="2">
      <c r="A1019" s="68" t="s">
        <v>46</v>
      </c>
      <c r="B1019" s="52"/>
      <c r="C1019" s="52"/>
      <c r="D1019" s="53">
        <f t="shared" si="15"/>
        <v>0</v>
      </c>
      <c r="E1019" s="54"/>
    </row>
    <row r="1020" spans="1:5" s="43" customFormat="1" ht="15" outlineLevel="2">
      <c r="A1020" s="68" t="s">
        <v>47</v>
      </c>
      <c r="B1020" s="52"/>
      <c r="C1020" s="52"/>
      <c r="D1020" s="53">
        <f t="shared" si="15"/>
        <v>0</v>
      </c>
      <c r="E1020" s="54"/>
    </row>
    <row r="1021" spans="1:5" s="43" customFormat="1" ht="15" outlineLevel="2">
      <c r="A1021" s="68" t="s">
        <v>811</v>
      </c>
      <c r="B1021" s="52"/>
      <c r="C1021" s="52"/>
      <c r="D1021" s="53">
        <f t="shared" si="15"/>
        <v>0</v>
      </c>
      <c r="E1021" s="54"/>
    </row>
    <row r="1022" spans="1:5" s="43" customFormat="1" ht="15" outlineLevel="2">
      <c r="A1022" s="68" t="s">
        <v>812</v>
      </c>
      <c r="B1022" s="52">
        <v>625</v>
      </c>
      <c r="C1022" s="52">
        <v>700</v>
      </c>
      <c r="D1022" s="53">
        <f t="shared" si="15"/>
        <v>1.12</v>
      </c>
      <c r="E1022" s="54"/>
    </row>
    <row r="1023" spans="1:5" s="43" customFormat="1" ht="15" outlineLevel="2">
      <c r="A1023" s="68" t="s">
        <v>813</v>
      </c>
      <c r="B1023" s="52"/>
      <c r="C1023" s="52"/>
      <c r="D1023" s="53">
        <f t="shared" si="15"/>
        <v>0</v>
      </c>
      <c r="E1023" s="54"/>
    </row>
    <row r="1024" spans="1:5" s="43" customFormat="1" ht="15" outlineLevel="2">
      <c r="A1024" s="68" t="s">
        <v>814</v>
      </c>
      <c r="B1024" s="52">
        <v>4</v>
      </c>
      <c r="C1024" s="52">
        <v>72</v>
      </c>
      <c r="D1024" s="53">
        <f t="shared" si="15"/>
        <v>18</v>
      </c>
      <c r="E1024" s="54"/>
    </row>
    <row r="1025" spans="1:5" s="43" customFormat="1" ht="15" outlineLevel="1">
      <c r="A1025" s="68" t="s">
        <v>815</v>
      </c>
      <c r="B1025" s="58">
        <f>SUM(B1026:B1030)</f>
        <v>447</v>
      </c>
      <c r="C1025" s="58">
        <f>SUM(C1026:C1030)</f>
        <v>541</v>
      </c>
      <c r="D1025" s="53">
        <f t="shared" si="15"/>
        <v>1.2102908277404922</v>
      </c>
      <c r="E1025" s="54"/>
    </row>
    <row r="1026" spans="1:5" s="43" customFormat="1" ht="15" outlineLevel="2">
      <c r="A1026" s="68" t="s">
        <v>816</v>
      </c>
      <c r="B1026" s="52"/>
      <c r="C1026" s="52"/>
      <c r="D1026" s="53">
        <f t="shared" si="15"/>
        <v>0</v>
      </c>
      <c r="E1026" s="54"/>
    </row>
    <row r="1027" spans="1:5" s="43" customFormat="1" ht="15" outlineLevel="2">
      <c r="A1027" s="68" t="s">
        <v>817</v>
      </c>
      <c r="B1027" s="52"/>
      <c r="C1027" s="52"/>
      <c r="D1027" s="53">
        <f t="shared" si="15"/>
        <v>0</v>
      </c>
      <c r="E1027" s="54"/>
    </row>
    <row r="1028" spans="1:5" s="43" customFormat="1" ht="15" outlineLevel="2">
      <c r="A1028" s="68" t="s">
        <v>818</v>
      </c>
      <c r="B1028" s="52"/>
      <c r="C1028" s="52"/>
      <c r="D1028" s="53">
        <f t="shared" si="15"/>
        <v>0</v>
      </c>
      <c r="E1028" s="54"/>
    </row>
    <row r="1029" spans="1:5" s="43" customFormat="1" ht="15" outlineLevel="2">
      <c r="A1029" s="68" t="s">
        <v>819</v>
      </c>
      <c r="B1029" s="52"/>
      <c r="C1029" s="52"/>
      <c r="D1029" s="53">
        <f aca="true" t="shared" si="16" ref="D1029:D1092">IF(B1029&lt;&gt;0,C1029/B1029,0)</f>
        <v>0</v>
      </c>
      <c r="E1029" s="54"/>
    </row>
    <row r="1030" spans="1:5" s="43" customFormat="1" ht="15" outlineLevel="2">
      <c r="A1030" s="68" t="s">
        <v>820</v>
      </c>
      <c r="B1030" s="52">
        <v>447</v>
      </c>
      <c r="C1030" s="52">
        <v>541</v>
      </c>
      <c r="D1030" s="53">
        <f t="shared" si="16"/>
        <v>1.2102908277404922</v>
      </c>
      <c r="E1030" s="54"/>
    </row>
    <row r="1031" spans="1:5" s="43" customFormat="1" ht="15">
      <c r="A1031" s="69" t="s">
        <v>821</v>
      </c>
      <c r="B1031" s="52">
        <f>SUM(B1032,B1042,B1048)</f>
        <v>540</v>
      </c>
      <c r="C1031" s="52">
        <f>SUM(C1032,C1042,C1048)</f>
        <v>480</v>
      </c>
      <c r="D1031" s="53">
        <f t="shared" si="16"/>
        <v>0.8888888888888888</v>
      </c>
      <c r="E1031" s="54"/>
    </row>
    <row r="1032" spans="1:5" s="43" customFormat="1" ht="15" outlineLevel="1">
      <c r="A1032" s="68" t="s">
        <v>822</v>
      </c>
      <c r="B1032" s="58">
        <f>SUM(B1033:B1041)</f>
        <v>488</v>
      </c>
      <c r="C1032" s="58">
        <f>SUM(C1033:C1041)</f>
        <v>334</v>
      </c>
      <c r="D1032" s="53">
        <f t="shared" si="16"/>
        <v>0.6844262295081968</v>
      </c>
      <c r="E1032" s="54"/>
    </row>
    <row r="1033" spans="1:5" s="43" customFormat="1" ht="15" outlineLevel="2">
      <c r="A1033" s="68" t="s">
        <v>45</v>
      </c>
      <c r="B1033" s="52">
        <v>129</v>
      </c>
      <c r="C1033" s="52">
        <v>114</v>
      </c>
      <c r="D1033" s="53">
        <f t="shared" si="16"/>
        <v>0.8837209302325582</v>
      </c>
      <c r="E1033" s="54"/>
    </row>
    <row r="1034" spans="1:5" s="43" customFormat="1" ht="15" outlineLevel="2">
      <c r="A1034" s="68" t="s">
        <v>46</v>
      </c>
      <c r="B1034" s="52">
        <v>3</v>
      </c>
      <c r="C1034" s="52">
        <v>10</v>
      </c>
      <c r="D1034" s="53">
        <f t="shared" si="16"/>
        <v>3.3333333333333335</v>
      </c>
      <c r="E1034" s="54"/>
    </row>
    <row r="1035" spans="1:5" s="43" customFormat="1" ht="15" outlineLevel="2">
      <c r="A1035" s="68" t="s">
        <v>47</v>
      </c>
      <c r="B1035" s="52"/>
      <c r="C1035" s="52"/>
      <c r="D1035" s="53">
        <f t="shared" si="16"/>
        <v>0</v>
      </c>
      <c r="E1035" s="54"/>
    </row>
    <row r="1036" spans="1:5" s="43" customFormat="1" ht="15" outlineLevel="2">
      <c r="A1036" s="68" t="s">
        <v>823</v>
      </c>
      <c r="B1036" s="52"/>
      <c r="C1036" s="52"/>
      <c r="D1036" s="53">
        <f t="shared" si="16"/>
        <v>0</v>
      </c>
      <c r="E1036" s="54"/>
    </row>
    <row r="1037" spans="1:5" s="43" customFormat="1" ht="15" outlineLevel="2">
      <c r="A1037" s="68" t="s">
        <v>824</v>
      </c>
      <c r="B1037" s="52"/>
      <c r="C1037" s="52"/>
      <c r="D1037" s="53">
        <f t="shared" si="16"/>
        <v>0</v>
      </c>
      <c r="E1037" s="54"/>
    </row>
    <row r="1038" spans="1:5" s="43" customFormat="1" ht="15" outlineLevel="2">
      <c r="A1038" s="68" t="s">
        <v>825</v>
      </c>
      <c r="B1038" s="52"/>
      <c r="C1038" s="52"/>
      <c r="D1038" s="53">
        <f t="shared" si="16"/>
        <v>0</v>
      </c>
      <c r="E1038" s="54"/>
    </row>
    <row r="1039" spans="1:5" s="43" customFormat="1" ht="15" outlineLevel="2">
      <c r="A1039" s="68" t="s">
        <v>826</v>
      </c>
      <c r="B1039" s="52"/>
      <c r="C1039" s="52"/>
      <c r="D1039" s="53">
        <f t="shared" si="16"/>
        <v>0</v>
      </c>
      <c r="E1039" s="54"/>
    </row>
    <row r="1040" spans="1:5" s="43" customFormat="1" ht="15" outlineLevel="2">
      <c r="A1040" s="68" t="s">
        <v>54</v>
      </c>
      <c r="B1040" s="52">
        <v>32</v>
      </c>
      <c r="C1040" s="52"/>
      <c r="D1040" s="53">
        <f t="shared" si="16"/>
        <v>0</v>
      </c>
      <c r="E1040" s="54"/>
    </row>
    <row r="1041" spans="1:5" s="43" customFormat="1" ht="15" outlineLevel="2">
      <c r="A1041" s="68" t="s">
        <v>827</v>
      </c>
      <c r="B1041" s="52">
        <v>324</v>
      </c>
      <c r="C1041" s="52">
        <v>210</v>
      </c>
      <c r="D1041" s="53">
        <f t="shared" si="16"/>
        <v>0.6481481481481481</v>
      </c>
      <c r="E1041" s="54"/>
    </row>
    <row r="1042" spans="1:5" s="43" customFormat="1" ht="15" outlineLevel="1">
      <c r="A1042" s="68" t="s">
        <v>828</v>
      </c>
      <c r="B1042" s="58">
        <f>SUM(B1043:B1047)</f>
        <v>52</v>
      </c>
      <c r="C1042" s="58">
        <f>SUM(C1043:C1047)</f>
        <v>60</v>
      </c>
      <c r="D1042" s="53">
        <f t="shared" si="16"/>
        <v>1.1538461538461537</v>
      </c>
      <c r="E1042" s="54"/>
    </row>
    <row r="1043" spans="1:5" s="43" customFormat="1" ht="15" outlineLevel="2">
      <c r="A1043" s="68" t="s">
        <v>45</v>
      </c>
      <c r="B1043" s="52"/>
      <c r="C1043" s="52"/>
      <c r="D1043" s="53">
        <f t="shared" si="16"/>
        <v>0</v>
      </c>
      <c r="E1043" s="54"/>
    </row>
    <row r="1044" spans="1:5" s="43" customFormat="1" ht="15" outlineLevel="2">
      <c r="A1044" s="68" t="s">
        <v>46</v>
      </c>
      <c r="B1044" s="52"/>
      <c r="C1044" s="52"/>
      <c r="D1044" s="53">
        <f t="shared" si="16"/>
        <v>0</v>
      </c>
      <c r="E1044" s="54"/>
    </row>
    <row r="1045" spans="1:5" s="43" customFormat="1" ht="15" outlineLevel="2">
      <c r="A1045" s="68" t="s">
        <v>47</v>
      </c>
      <c r="B1045" s="52"/>
      <c r="C1045" s="52"/>
      <c r="D1045" s="53">
        <f t="shared" si="16"/>
        <v>0</v>
      </c>
      <c r="E1045" s="54"/>
    </row>
    <row r="1046" spans="1:5" s="43" customFormat="1" ht="15" outlineLevel="2">
      <c r="A1046" s="68" t="s">
        <v>829</v>
      </c>
      <c r="B1046" s="52"/>
      <c r="C1046" s="52"/>
      <c r="D1046" s="53">
        <f t="shared" si="16"/>
        <v>0</v>
      </c>
      <c r="E1046" s="54"/>
    </row>
    <row r="1047" spans="1:5" s="43" customFormat="1" ht="15" outlineLevel="2">
      <c r="A1047" s="68" t="s">
        <v>830</v>
      </c>
      <c r="B1047" s="52">
        <v>52</v>
      </c>
      <c r="C1047" s="52">
        <v>60</v>
      </c>
      <c r="D1047" s="53">
        <f t="shared" si="16"/>
        <v>1.1538461538461537</v>
      </c>
      <c r="E1047" s="54"/>
    </row>
    <row r="1048" spans="1:5" s="43" customFormat="1" ht="15" outlineLevel="1">
      <c r="A1048" s="68" t="s">
        <v>831</v>
      </c>
      <c r="B1048" s="58">
        <f>SUM(B1049:B1050)</f>
        <v>0</v>
      </c>
      <c r="C1048" s="58">
        <f>SUM(C1049:C1050)</f>
        <v>86</v>
      </c>
      <c r="D1048" s="53">
        <f t="shared" si="16"/>
        <v>0</v>
      </c>
      <c r="E1048" s="54"/>
    </row>
    <row r="1049" spans="1:5" s="43" customFormat="1" ht="15" outlineLevel="2">
      <c r="A1049" s="68" t="s">
        <v>832</v>
      </c>
      <c r="B1049" s="52"/>
      <c r="C1049" s="52">
        <v>16</v>
      </c>
      <c r="D1049" s="53">
        <f t="shared" si="16"/>
        <v>0</v>
      </c>
      <c r="E1049" s="54"/>
    </row>
    <row r="1050" spans="1:5" s="43" customFormat="1" ht="15" outlineLevel="2">
      <c r="A1050" s="68" t="s">
        <v>833</v>
      </c>
      <c r="B1050" s="52"/>
      <c r="C1050" s="52">
        <v>70</v>
      </c>
      <c r="D1050" s="53">
        <f t="shared" si="16"/>
        <v>0</v>
      </c>
      <c r="E1050" s="54"/>
    </row>
    <row r="1051" spans="1:5" s="43" customFormat="1" ht="15">
      <c r="A1051" s="69" t="s">
        <v>834</v>
      </c>
      <c r="B1051" s="52">
        <f>SUM(B1052,B1059,B1069,B1075,B1078)</f>
        <v>70</v>
      </c>
      <c r="C1051" s="52">
        <f>SUM(C1052,C1059,C1069,C1075,C1078)</f>
        <v>70</v>
      </c>
      <c r="D1051" s="53">
        <f t="shared" si="16"/>
        <v>1</v>
      </c>
      <c r="E1051" s="54"/>
    </row>
    <row r="1052" spans="1:5" s="43" customFormat="1" ht="15" outlineLevel="1">
      <c r="A1052" s="68" t="s">
        <v>835</v>
      </c>
      <c r="B1052" s="58">
        <f>SUM(B1053:B1058)</f>
        <v>40</v>
      </c>
      <c r="C1052" s="58">
        <f>SUM(C1053:C1058)</f>
        <v>40</v>
      </c>
      <c r="D1052" s="53">
        <f t="shared" si="16"/>
        <v>1</v>
      </c>
      <c r="E1052" s="54"/>
    </row>
    <row r="1053" spans="1:5" s="43" customFormat="1" ht="15" outlineLevel="2">
      <c r="A1053" s="68" t="s">
        <v>45</v>
      </c>
      <c r="B1053" s="52">
        <v>40</v>
      </c>
      <c r="C1053" s="52">
        <v>40</v>
      </c>
      <c r="D1053" s="53">
        <f t="shared" si="16"/>
        <v>1</v>
      </c>
      <c r="E1053" s="54"/>
    </row>
    <row r="1054" spans="1:5" s="43" customFormat="1" ht="15" outlineLevel="2">
      <c r="A1054" s="68" t="s">
        <v>46</v>
      </c>
      <c r="B1054" s="52"/>
      <c r="C1054" s="52"/>
      <c r="D1054" s="53">
        <f t="shared" si="16"/>
        <v>0</v>
      </c>
      <c r="E1054" s="54"/>
    </row>
    <row r="1055" spans="1:5" s="43" customFormat="1" ht="15" outlineLevel="2">
      <c r="A1055" s="68" t="s">
        <v>47</v>
      </c>
      <c r="B1055" s="52"/>
      <c r="C1055" s="52"/>
      <c r="D1055" s="53">
        <f t="shared" si="16"/>
        <v>0</v>
      </c>
      <c r="E1055" s="54"/>
    </row>
    <row r="1056" spans="1:5" s="43" customFormat="1" ht="15" outlineLevel="2">
      <c r="A1056" s="68" t="s">
        <v>836</v>
      </c>
      <c r="B1056" s="52"/>
      <c r="C1056" s="52"/>
      <c r="D1056" s="53">
        <f t="shared" si="16"/>
        <v>0</v>
      </c>
      <c r="E1056" s="54"/>
    </row>
    <row r="1057" spans="1:5" s="43" customFormat="1" ht="15" outlineLevel="2">
      <c r="A1057" s="68" t="s">
        <v>54</v>
      </c>
      <c r="B1057" s="52"/>
      <c r="C1057" s="52"/>
      <c r="D1057" s="53">
        <f t="shared" si="16"/>
        <v>0</v>
      </c>
      <c r="E1057" s="54"/>
    </row>
    <row r="1058" spans="1:5" s="43" customFormat="1" ht="15" outlineLevel="2">
      <c r="A1058" s="68" t="s">
        <v>837</v>
      </c>
      <c r="B1058" s="52"/>
      <c r="C1058" s="52"/>
      <c r="D1058" s="53">
        <f t="shared" si="16"/>
        <v>0</v>
      </c>
      <c r="E1058" s="54"/>
    </row>
    <row r="1059" spans="1:5" s="43" customFormat="1" ht="15" outlineLevel="1">
      <c r="A1059" s="68" t="s">
        <v>838</v>
      </c>
      <c r="B1059" s="58">
        <f>SUM(B1060:B1068)</f>
        <v>0</v>
      </c>
      <c r="C1059" s="58">
        <f>SUM(C1060:C1068)</f>
        <v>0</v>
      </c>
      <c r="D1059" s="53">
        <f t="shared" si="16"/>
        <v>0</v>
      </c>
      <c r="E1059" s="54"/>
    </row>
    <row r="1060" spans="1:5" s="43" customFormat="1" ht="15" outlineLevel="2">
      <c r="A1060" s="68" t="s">
        <v>839</v>
      </c>
      <c r="B1060" s="52"/>
      <c r="C1060" s="52"/>
      <c r="D1060" s="53">
        <f t="shared" si="16"/>
        <v>0</v>
      </c>
      <c r="E1060" s="54"/>
    </row>
    <row r="1061" spans="1:5" s="43" customFormat="1" ht="15" outlineLevel="2">
      <c r="A1061" s="68" t="s">
        <v>840</v>
      </c>
      <c r="B1061" s="52"/>
      <c r="C1061" s="52"/>
      <c r="D1061" s="53">
        <f t="shared" si="16"/>
        <v>0</v>
      </c>
      <c r="E1061" s="54"/>
    </row>
    <row r="1062" spans="1:5" s="43" customFormat="1" ht="15" outlineLevel="2">
      <c r="A1062" s="68" t="s">
        <v>841</v>
      </c>
      <c r="B1062" s="52"/>
      <c r="C1062" s="52"/>
      <c r="D1062" s="53">
        <f t="shared" si="16"/>
        <v>0</v>
      </c>
      <c r="E1062" s="54"/>
    </row>
    <row r="1063" spans="1:5" s="43" customFormat="1" ht="15" outlineLevel="2">
      <c r="A1063" s="68" t="s">
        <v>842</v>
      </c>
      <c r="B1063" s="52"/>
      <c r="C1063" s="52"/>
      <c r="D1063" s="53">
        <f t="shared" si="16"/>
        <v>0</v>
      </c>
      <c r="E1063" s="54"/>
    </row>
    <row r="1064" spans="1:5" s="43" customFormat="1" ht="15" outlineLevel="2">
      <c r="A1064" s="68" t="s">
        <v>843</v>
      </c>
      <c r="B1064" s="52"/>
      <c r="C1064" s="52"/>
      <c r="D1064" s="53">
        <f t="shared" si="16"/>
        <v>0</v>
      </c>
      <c r="E1064" s="54"/>
    </row>
    <row r="1065" spans="1:5" s="43" customFormat="1" ht="15" outlineLevel="2">
      <c r="A1065" s="68" t="s">
        <v>844</v>
      </c>
      <c r="B1065" s="52"/>
      <c r="C1065" s="52"/>
      <c r="D1065" s="53">
        <f t="shared" si="16"/>
        <v>0</v>
      </c>
      <c r="E1065" s="54"/>
    </row>
    <row r="1066" spans="1:5" s="43" customFormat="1" ht="15" outlineLevel="2">
      <c r="A1066" s="68" t="s">
        <v>845</v>
      </c>
      <c r="B1066" s="52"/>
      <c r="C1066" s="52"/>
      <c r="D1066" s="53">
        <f t="shared" si="16"/>
        <v>0</v>
      </c>
      <c r="E1066" s="54"/>
    </row>
    <row r="1067" spans="1:5" s="43" customFormat="1" ht="15" outlineLevel="2">
      <c r="A1067" s="68" t="s">
        <v>846</v>
      </c>
      <c r="B1067" s="52"/>
      <c r="C1067" s="52"/>
      <c r="D1067" s="53">
        <f t="shared" si="16"/>
        <v>0</v>
      </c>
      <c r="E1067" s="54"/>
    </row>
    <row r="1068" spans="1:5" s="43" customFormat="1" ht="15" outlineLevel="2">
      <c r="A1068" s="68" t="s">
        <v>847</v>
      </c>
      <c r="B1068" s="52"/>
      <c r="C1068" s="52"/>
      <c r="D1068" s="53">
        <f t="shared" si="16"/>
        <v>0</v>
      </c>
      <c r="E1068" s="54"/>
    </row>
    <row r="1069" spans="1:5" s="43" customFormat="1" ht="15" outlineLevel="1">
      <c r="A1069" s="68" t="s">
        <v>848</v>
      </c>
      <c r="B1069" s="58">
        <f>SUM(B1070:B1074)</f>
        <v>30</v>
      </c>
      <c r="C1069" s="58">
        <f>SUM(C1070:C1074)</f>
        <v>30</v>
      </c>
      <c r="D1069" s="53">
        <f t="shared" si="16"/>
        <v>1</v>
      </c>
      <c r="E1069" s="54"/>
    </row>
    <row r="1070" spans="1:5" s="43" customFormat="1" ht="15" outlineLevel="2">
      <c r="A1070" s="68" t="s">
        <v>849</v>
      </c>
      <c r="B1070" s="52"/>
      <c r="C1070" s="52"/>
      <c r="D1070" s="53">
        <f t="shared" si="16"/>
        <v>0</v>
      </c>
      <c r="E1070" s="54"/>
    </row>
    <row r="1071" spans="1:5" s="43" customFormat="1" ht="15" outlineLevel="2">
      <c r="A1071" s="71" t="s">
        <v>850</v>
      </c>
      <c r="B1071" s="52"/>
      <c r="C1071" s="52"/>
      <c r="D1071" s="53">
        <f t="shared" si="16"/>
        <v>0</v>
      </c>
      <c r="E1071" s="54"/>
    </row>
    <row r="1072" spans="1:5" s="43" customFormat="1" ht="15" outlineLevel="2">
      <c r="A1072" s="68" t="s">
        <v>851</v>
      </c>
      <c r="B1072" s="52"/>
      <c r="C1072" s="52"/>
      <c r="D1072" s="53">
        <f t="shared" si="16"/>
        <v>0</v>
      </c>
      <c r="E1072" s="54"/>
    </row>
    <row r="1073" spans="1:5" s="43" customFormat="1" ht="15" outlineLevel="2">
      <c r="A1073" s="68" t="s">
        <v>852</v>
      </c>
      <c r="B1073" s="52"/>
      <c r="C1073" s="52"/>
      <c r="D1073" s="53">
        <f t="shared" si="16"/>
        <v>0</v>
      </c>
      <c r="E1073" s="54"/>
    </row>
    <row r="1074" spans="1:5" s="43" customFormat="1" ht="15" outlineLevel="2">
      <c r="A1074" s="68" t="s">
        <v>853</v>
      </c>
      <c r="B1074" s="52">
        <v>30</v>
      </c>
      <c r="C1074" s="52">
        <v>30</v>
      </c>
      <c r="D1074" s="53">
        <f t="shared" si="16"/>
        <v>1</v>
      </c>
      <c r="E1074" s="54"/>
    </row>
    <row r="1075" spans="1:5" s="43" customFormat="1" ht="15" outlineLevel="1">
      <c r="A1075" s="68" t="s">
        <v>854</v>
      </c>
      <c r="B1075" s="58">
        <f>SUM(B1076:B1077)</f>
        <v>0</v>
      </c>
      <c r="C1075" s="58">
        <f>SUM(C1076:C1077)</f>
        <v>0</v>
      </c>
      <c r="D1075" s="53">
        <f t="shared" si="16"/>
        <v>0</v>
      </c>
      <c r="E1075" s="54"/>
    </row>
    <row r="1076" spans="1:5" s="43" customFormat="1" ht="15" outlineLevel="2">
      <c r="A1076" s="68" t="s">
        <v>855</v>
      </c>
      <c r="B1076" s="52"/>
      <c r="C1076" s="52"/>
      <c r="D1076" s="53">
        <f t="shared" si="16"/>
        <v>0</v>
      </c>
      <c r="E1076" s="54"/>
    </row>
    <row r="1077" spans="1:5" s="43" customFormat="1" ht="15" outlineLevel="2">
      <c r="A1077" s="68" t="s">
        <v>856</v>
      </c>
      <c r="B1077" s="52"/>
      <c r="C1077" s="52"/>
      <c r="D1077" s="53">
        <f t="shared" si="16"/>
        <v>0</v>
      </c>
      <c r="E1077" s="54"/>
    </row>
    <row r="1078" spans="1:5" s="43" customFormat="1" ht="15" outlineLevel="1">
      <c r="A1078" s="68" t="s">
        <v>857</v>
      </c>
      <c r="B1078" s="58">
        <f>SUM(B1079,B1080)</f>
        <v>0</v>
      </c>
      <c r="C1078" s="58">
        <f>SUM(C1079,C1080)</f>
        <v>0</v>
      </c>
      <c r="D1078" s="53">
        <f t="shared" si="16"/>
        <v>0</v>
      </c>
      <c r="E1078" s="54"/>
    </row>
    <row r="1079" spans="1:5" s="43" customFormat="1" ht="15" outlineLevel="2">
      <c r="A1079" s="68" t="s">
        <v>858</v>
      </c>
      <c r="B1079" s="52"/>
      <c r="C1079" s="52"/>
      <c r="D1079" s="53">
        <f t="shared" si="16"/>
        <v>0</v>
      </c>
      <c r="E1079" s="54"/>
    </row>
    <row r="1080" spans="1:5" s="43" customFormat="1" ht="15" outlineLevel="2">
      <c r="A1080" s="68" t="s">
        <v>859</v>
      </c>
      <c r="B1080" s="52"/>
      <c r="C1080" s="52"/>
      <c r="D1080" s="53">
        <f t="shared" si="16"/>
        <v>0</v>
      </c>
      <c r="E1080" s="54"/>
    </row>
    <row r="1081" spans="1:5" s="43" customFormat="1" ht="15">
      <c r="A1081" s="69" t="s">
        <v>860</v>
      </c>
      <c r="B1081" s="52">
        <f>SUM(B1082:B1090)</f>
        <v>0</v>
      </c>
      <c r="C1081" s="52">
        <f>SUM(C1082:C1090)</f>
        <v>0</v>
      </c>
      <c r="D1081" s="53">
        <f t="shared" si="16"/>
        <v>0</v>
      </c>
      <c r="E1081" s="54"/>
    </row>
    <row r="1082" spans="1:5" s="43" customFormat="1" ht="15" outlineLevel="1">
      <c r="A1082" s="68" t="s">
        <v>861</v>
      </c>
      <c r="B1082" s="52"/>
      <c r="C1082" s="52"/>
      <c r="D1082" s="53">
        <f t="shared" si="16"/>
        <v>0</v>
      </c>
      <c r="E1082" s="54"/>
    </row>
    <row r="1083" spans="1:5" s="43" customFormat="1" ht="15" outlineLevel="1">
      <c r="A1083" s="68" t="s">
        <v>862</v>
      </c>
      <c r="B1083" s="52"/>
      <c r="C1083" s="52"/>
      <c r="D1083" s="53">
        <f t="shared" si="16"/>
        <v>0</v>
      </c>
      <c r="E1083" s="54"/>
    </row>
    <row r="1084" spans="1:5" s="43" customFormat="1" ht="15" outlineLevel="1">
      <c r="A1084" s="68" t="s">
        <v>863</v>
      </c>
      <c r="B1084" s="52"/>
      <c r="C1084" s="52"/>
      <c r="D1084" s="53">
        <f t="shared" si="16"/>
        <v>0</v>
      </c>
      <c r="E1084" s="54"/>
    </row>
    <row r="1085" spans="1:5" s="43" customFormat="1" ht="15" outlineLevel="1">
      <c r="A1085" s="68" t="s">
        <v>864</v>
      </c>
      <c r="B1085" s="52"/>
      <c r="C1085" s="52"/>
      <c r="D1085" s="53">
        <f t="shared" si="16"/>
        <v>0</v>
      </c>
      <c r="E1085" s="54"/>
    </row>
    <row r="1086" spans="1:5" s="43" customFormat="1" ht="15" outlineLevel="1">
      <c r="A1086" s="68" t="s">
        <v>865</v>
      </c>
      <c r="B1086" s="52"/>
      <c r="C1086" s="52"/>
      <c r="D1086" s="53">
        <f t="shared" si="16"/>
        <v>0</v>
      </c>
      <c r="E1086" s="54"/>
    </row>
    <row r="1087" spans="1:5" s="43" customFormat="1" ht="15" outlineLevel="1">
      <c r="A1087" s="68" t="s">
        <v>866</v>
      </c>
      <c r="B1087" s="52"/>
      <c r="C1087" s="52"/>
      <c r="D1087" s="53">
        <f t="shared" si="16"/>
        <v>0</v>
      </c>
      <c r="E1087" s="54"/>
    </row>
    <row r="1088" spans="1:5" s="43" customFormat="1" ht="15" outlineLevel="1">
      <c r="A1088" s="68" t="s">
        <v>867</v>
      </c>
      <c r="B1088" s="52"/>
      <c r="C1088" s="52"/>
      <c r="D1088" s="53">
        <f t="shared" si="16"/>
        <v>0</v>
      </c>
      <c r="E1088" s="54"/>
    </row>
    <row r="1089" spans="1:5" s="43" customFormat="1" ht="15" outlineLevel="1">
      <c r="A1089" s="68" t="s">
        <v>868</v>
      </c>
      <c r="B1089" s="52"/>
      <c r="C1089" s="52"/>
      <c r="D1089" s="53">
        <f t="shared" si="16"/>
        <v>0</v>
      </c>
      <c r="E1089" s="54"/>
    </row>
    <row r="1090" spans="1:5" s="43" customFormat="1" ht="15" outlineLevel="1">
      <c r="A1090" s="68" t="s">
        <v>869</v>
      </c>
      <c r="B1090" s="52"/>
      <c r="C1090" s="52"/>
      <c r="D1090" s="53">
        <f t="shared" si="16"/>
        <v>0</v>
      </c>
      <c r="E1090" s="54"/>
    </row>
    <row r="1091" spans="1:5" s="43" customFormat="1" ht="15">
      <c r="A1091" s="69" t="s">
        <v>870</v>
      </c>
      <c r="B1091" s="52">
        <f>SUM(B1092,B1119,B1134)</f>
        <v>1800</v>
      </c>
      <c r="C1091" s="52">
        <f>SUM(C1092,C1119,C1134)</f>
        <v>2234</v>
      </c>
      <c r="D1091" s="53">
        <f t="shared" si="16"/>
        <v>1.241111111111111</v>
      </c>
      <c r="E1091" s="54"/>
    </row>
    <row r="1092" spans="1:5" s="43" customFormat="1" ht="15" outlineLevel="1">
      <c r="A1092" s="68" t="s">
        <v>871</v>
      </c>
      <c r="B1092" s="58">
        <f>SUM(B1093:B1118)</f>
        <v>1694</v>
      </c>
      <c r="C1092" s="58">
        <f>SUM(C1093:C1118)</f>
        <v>2086</v>
      </c>
      <c r="D1092" s="53">
        <f t="shared" si="16"/>
        <v>1.2314049586776858</v>
      </c>
      <c r="E1092" s="54"/>
    </row>
    <row r="1093" spans="1:5" s="43" customFormat="1" ht="15" outlineLevel="2">
      <c r="A1093" s="68" t="s">
        <v>45</v>
      </c>
      <c r="B1093" s="52">
        <v>495</v>
      </c>
      <c r="C1093" s="52">
        <v>539</v>
      </c>
      <c r="D1093" s="53">
        <f aca="true" t="shared" si="17" ref="D1093:D1156">IF(B1093&lt;&gt;0,C1093/B1093,0)</f>
        <v>1.0888888888888888</v>
      </c>
      <c r="E1093" s="54"/>
    </row>
    <row r="1094" spans="1:5" s="43" customFormat="1" ht="15" outlineLevel="2">
      <c r="A1094" s="68" t="s">
        <v>46</v>
      </c>
      <c r="B1094" s="52">
        <v>2</v>
      </c>
      <c r="C1094" s="52">
        <v>56</v>
      </c>
      <c r="D1094" s="53">
        <f t="shared" si="17"/>
        <v>28</v>
      </c>
      <c r="E1094" s="54"/>
    </row>
    <row r="1095" spans="1:5" s="43" customFormat="1" ht="15" outlineLevel="2">
      <c r="A1095" s="68" t="s">
        <v>47</v>
      </c>
      <c r="B1095" s="52"/>
      <c r="C1095" s="52"/>
      <c r="D1095" s="53">
        <f t="shared" si="17"/>
        <v>0</v>
      </c>
      <c r="E1095" s="54"/>
    </row>
    <row r="1096" spans="1:5" s="43" customFormat="1" ht="15" outlineLevel="2">
      <c r="A1096" s="68" t="s">
        <v>872</v>
      </c>
      <c r="B1096" s="52"/>
      <c r="C1096" s="52"/>
      <c r="D1096" s="53">
        <f t="shared" si="17"/>
        <v>0</v>
      </c>
      <c r="E1096" s="54"/>
    </row>
    <row r="1097" spans="1:5" s="43" customFormat="1" ht="15" outlineLevel="2">
      <c r="A1097" s="68" t="s">
        <v>873</v>
      </c>
      <c r="B1097" s="52">
        <v>202</v>
      </c>
      <c r="C1097" s="52">
        <v>200</v>
      </c>
      <c r="D1097" s="53">
        <f t="shared" si="17"/>
        <v>0.9900990099009901</v>
      </c>
      <c r="E1097" s="54"/>
    </row>
    <row r="1098" spans="1:5" s="43" customFormat="1" ht="15" outlineLevel="2">
      <c r="A1098" s="68" t="s">
        <v>874</v>
      </c>
      <c r="B1098" s="52"/>
      <c r="C1098" s="52"/>
      <c r="D1098" s="53">
        <f t="shared" si="17"/>
        <v>0</v>
      </c>
      <c r="E1098" s="54"/>
    </row>
    <row r="1099" spans="1:5" s="43" customFormat="1" ht="15" outlineLevel="2">
      <c r="A1099" s="68" t="s">
        <v>875</v>
      </c>
      <c r="B1099" s="52"/>
      <c r="C1099" s="52"/>
      <c r="D1099" s="53">
        <f t="shared" si="17"/>
        <v>0</v>
      </c>
      <c r="E1099" s="54"/>
    </row>
    <row r="1100" spans="1:5" s="43" customFormat="1" ht="15" outlineLevel="2">
      <c r="A1100" s="68" t="s">
        <v>876</v>
      </c>
      <c r="B1100" s="52">
        <v>176</v>
      </c>
      <c r="C1100" s="52">
        <v>168</v>
      </c>
      <c r="D1100" s="53">
        <f t="shared" si="17"/>
        <v>0.9545454545454546</v>
      </c>
      <c r="E1100" s="54"/>
    </row>
    <row r="1101" spans="1:5" s="43" customFormat="1" ht="15" outlineLevel="2">
      <c r="A1101" s="68" t="s">
        <v>877</v>
      </c>
      <c r="B1101" s="52">
        <v>3</v>
      </c>
      <c r="C1101" s="52">
        <v>40</v>
      </c>
      <c r="D1101" s="53">
        <f t="shared" si="17"/>
        <v>13.333333333333334</v>
      </c>
      <c r="E1101" s="54"/>
    </row>
    <row r="1102" spans="1:5" s="43" customFormat="1" ht="15" outlineLevel="2">
      <c r="A1102" s="68" t="s">
        <v>878</v>
      </c>
      <c r="B1102" s="52"/>
      <c r="C1102" s="52"/>
      <c r="D1102" s="53">
        <f t="shared" si="17"/>
        <v>0</v>
      </c>
      <c r="E1102" s="54"/>
    </row>
    <row r="1103" spans="1:5" s="43" customFormat="1" ht="15" outlineLevel="2">
      <c r="A1103" s="68" t="s">
        <v>879</v>
      </c>
      <c r="B1103" s="52"/>
      <c r="C1103" s="52"/>
      <c r="D1103" s="53">
        <f t="shared" si="17"/>
        <v>0</v>
      </c>
      <c r="E1103" s="54"/>
    </row>
    <row r="1104" spans="1:5" s="43" customFormat="1" ht="15" outlineLevel="2">
      <c r="A1104" s="68" t="s">
        <v>880</v>
      </c>
      <c r="B1104" s="52"/>
      <c r="C1104" s="52"/>
      <c r="D1104" s="53">
        <f t="shared" si="17"/>
        <v>0</v>
      </c>
      <c r="E1104" s="54"/>
    </row>
    <row r="1105" spans="1:5" s="43" customFormat="1" ht="15" outlineLevel="2">
      <c r="A1105" s="68" t="s">
        <v>881</v>
      </c>
      <c r="B1105" s="52"/>
      <c r="C1105" s="52"/>
      <c r="D1105" s="53">
        <f t="shared" si="17"/>
        <v>0</v>
      </c>
      <c r="E1105" s="54"/>
    </row>
    <row r="1106" spans="1:5" s="43" customFormat="1" ht="15" outlineLevel="2">
      <c r="A1106" s="68" t="s">
        <v>882</v>
      </c>
      <c r="B1106" s="52"/>
      <c r="C1106" s="52"/>
      <c r="D1106" s="53">
        <f t="shared" si="17"/>
        <v>0</v>
      </c>
      <c r="E1106" s="54"/>
    </row>
    <row r="1107" spans="1:5" s="43" customFormat="1" ht="15" outlineLevel="2">
      <c r="A1107" s="68" t="s">
        <v>883</v>
      </c>
      <c r="B1107" s="52"/>
      <c r="C1107" s="52"/>
      <c r="D1107" s="53">
        <f t="shared" si="17"/>
        <v>0</v>
      </c>
      <c r="E1107" s="54"/>
    </row>
    <row r="1108" spans="1:5" s="43" customFormat="1" ht="15" outlineLevel="2">
      <c r="A1108" s="68" t="s">
        <v>884</v>
      </c>
      <c r="B1108" s="52"/>
      <c r="C1108" s="52"/>
      <c r="D1108" s="53">
        <f t="shared" si="17"/>
        <v>0</v>
      </c>
      <c r="E1108" s="54"/>
    </row>
    <row r="1109" spans="1:5" s="43" customFormat="1" ht="15" outlineLevel="2">
      <c r="A1109" s="68" t="s">
        <v>885</v>
      </c>
      <c r="B1109" s="52"/>
      <c r="C1109" s="52"/>
      <c r="D1109" s="53">
        <f t="shared" si="17"/>
        <v>0</v>
      </c>
      <c r="E1109" s="54"/>
    </row>
    <row r="1110" spans="1:5" s="43" customFormat="1" ht="15" outlineLevel="2">
      <c r="A1110" s="68" t="s">
        <v>886</v>
      </c>
      <c r="B1110" s="52"/>
      <c r="C1110" s="52"/>
      <c r="D1110" s="53">
        <f t="shared" si="17"/>
        <v>0</v>
      </c>
      <c r="E1110" s="54"/>
    </row>
    <row r="1111" spans="1:5" s="43" customFormat="1" ht="15" outlineLevel="2">
      <c r="A1111" s="68" t="s">
        <v>887</v>
      </c>
      <c r="B1111" s="52"/>
      <c r="C1111" s="52"/>
      <c r="D1111" s="53">
        <f t="shared" si="17"/>
        <v>0</v>
      </c>
      <c r="E1111" s="54"/>
    </row>
    <row r="1112" spans="1:5" s="43" customFormat="1" ht="15" outlineLevel="2">
      <c r="A1112" s="68" t="s">
        <v>888</v>
      </c>
      <c r="B1112" s="52"/>
      <c r="C1112" s="52"/>
      <c r="D1112" s="53">
        <f t="shared" si="17"/>
        <v>0</v>
      </c>
      <c r="E1112" s="54"/>
    </row>
    <row r="1113" spans="1:5" s="43" customFormat="1" ht="15" outlineLevel="2">
      <c r="A1113" s="68" t="s">
        <v>889</v>
      </c>
      <c r="B1113" s="52"/>
      <c r="C1113" s="52"/>
      <c r="D1113" s="53">
        <f t="shared" si="17"/>
        <v>0</v>
      </c>
      <c r="E1113" s="54"/>
    </row>
    <row r="1114" spans="1:5" s="43" customFormat="1" ht="15" outlineLevel="2">
      <c r="A1114" s="68" t="s">
        <v>890</v>
      </c>
      <c r="B1114" s="52"/>
      <c r="C1114" s="52"/>
      <c r="D1114" s="53">
        <f t="shared" si="17"/>
        <v>0</v>
      </c>
      <c r="E1114" s="54"/>
    </row>
    <row r="1115" spans="1:5" s="43" customFormat="1" ht="15" outlineLevel="2">
      <c r="A1115" s="68" t="s">
        <v>891</v>
      </c>
      <c r="B1115" s="52"/>
      <c r="C1115" s="52"/>
      <c r="D1115" s="53">
        <f t="shared" si="17"/>
        <v>0</v>
      </c>
      <c r="E1115" s="54"/>
    </row>
    <row r="1116" spans="1:5" s="43" customFormat="1" ht="15" outlineLevel="2">
      <c r="A1116" s="68" t="s">
        <v>892</v>
      </c>
      <c r="B1116" s="52"/>
      <c r="C1116" s="52">
        <v>100</v>
      </c>
      <c r="D1116" s="53">
        <f t="shared" si="17"/>
        <v>0</v>
      </c>
      <c r="E1116" s="54"/>
    </row>
    <row r="1117" spans="1:5" s="43" customFormat="1" ht="15" outlineLevel="2">
      <c r="A1117" s="68" t="s">
        <v>54</v>
      </c>
      <c r="B1117" s="52"/>
      <c r="C1117" s="52"/>
      <c r="D1117" s="53">
        <f t="shared" si="17"/>
        <v>0</v>
      </c>
      <c r="E1117" s="54"/>
    </row>
    <row r="1118" spans="1:5" s="43" customFormat="1" ht="15" outlineLevel="2">
      <c r="A1118" s="68" t="s">
        <v>893</v>
      </c>
      <c r="B1118" s="52">
        <v>816</v>
      </c>
      <c r="C1118" s="52">
        <v>983</v>
      </c>
      <c r="D1118" s="53">
        <f t="shared" si="17"/>
        <v>1.204656862745098</v>
      </c>
      <c r="E1118" s="54"/>
    </row>
    <row r="1119" spans="1:5" s="43" customFormat="1" ht="15" outlineLevel="1">
      <c r="A1119" s="68" t="s">
        <v>894</v>
      </c>
      <c r="B1119" s="58">
        <f>SUM(B1120:B1133)</f>
        <v>106</v>
      </c>
      <c r="C1119" s="58">
        <f>SUM(C1120:C1133)</f>
        <v>148</v>
      </c>
      <c r="D1119" s="53">
        <f t="shared" si="17"/>
        <v>1.3962264150943395</v>
      </c>
      <c r="E1119" s="54"/>
    </row>
    <row r="1120" spans="1:5" s="43" customFormat="1" ht="15" outlineLevel="2">
      <c r="A1120" s="68" t="s">
        <v>45</v>
      </c>
      <c r="B1120" s="52">
        <v>33</v>
      </c>
      <c r="C1120" s="52">
        <v>68</v>
      </c>
      <c r="D1120" s="53">
        <f t="shared" si="17"/>
        <v>2.0606060606060606</v>
      </c>
      <c r="E1120" s="54"/>
    </row>
    <row r="1121" spans="1:5" s="43" customFormat="1" ht="15" outlineLevel="2">
      <c r="A1121" s="68" t="s">
        <v>46</v>
      </c>
      <c r="B1121" s="52"/>
      <c r="C1121" s="52"/>
      <c r="D1121" s="53">
        <f t="shared" si="17"/>
        <v>0</v>
      </c>
      <c r="E1121" s="54"/>
    </row>
    <row r="1122" spans="1:5" s="43" customFormat="1" ht="15" outlineLevel="2">
      <c r="A1122" s="68" t="s">
        <v>47</v>
      </c>
      <c r="B1122" s="52"/>
      <c r="C1122" s="52"/>
      <c r="D1122" s="53">
        <f t="shared" si="17"/>
        <v>0</v>
      </c>
      <c r="E1122" s="54"/>
    </row>
    <row r="1123" spans="1:5" s="43" customFormat="1" ht="15" outlineLevel="2">
      <c r="A1123" s="68" t="s">
        <v>895</v>
      </c>
      <c r="B1123" s="52"/>
      <c r="C1123" s="52"/>
      <c r="D1123" s="53">
        <f t="shared" si="17"/>
        <v>0</v>
      </c>
      <c r="E1123" s="54"/>
    </row>
    <row r="1124" spans="1:5" s="43" customFormat="1" ht="15" outlineLevel="2">
      <c r="A1124" s="68" t="s">
        <v>896</v>
      </c>
      <c r="B1124" s="52">
        <v>12</v>
      </c>
      <c r="C1124" s="52">
        <v>12</v>
      </c>
      <c r="D1124" s="53">
        <f t="shared" si="17"/>
        <v>1</v>
      </c>
      <c r="E1124" s="54"/>
    </row>
    <row r="1125" spans="1:5" s="43" customFormat="1" ht="15" outlineLevel="2">
      <c r="A1125" s="68" t="s">
        <v>897</v>
      </c>
      <c r="B1125" s="52"/>
      <c r="C1125" s="52"/>
      <c r="D1125" s="53">
        <f t="shared" si="17"/>
        <v>0</v>
      </c>
      <c r="E1125" s="54"/>
    </row>
    <row r="1126" spans="1:5" s="43" customFormat="1" ht="15" outlineLevel="2">
      <c r="A1126" s="68" t="s">
        <v>898</v>
      </c>
      <c r="B1126" s="52"/>
      <c r="C1126" s="52"/>
      <c r="D1126" s="53">
        <f t="shared" si="17"/>
        <v>0</v>
      </c>
      <c r="E1126" s="54"/>
    </row>
    <row r="1127" spans="1:5" s="43" customFormat="1" ht="15" outlineLevel="2">
      <c r="A1127" s="68" t="s">
        <v>899</v>
      </c>
      <c r="B1127" s="52">
        <v>61</v>
      </c>
      <c r="C1127" s="52">
        <v>68</v>
      </c>
      <c r="D1127" s="53">
        <f t="shared" si="17"/>
        <v>1.1147540983606556</v>
      </c>
      <c r="E1127" s="54"/>
    </row>
    <row r="1128" spans="1:5" s="43" customFormat="1" ht="15" outlineLevel="2">
      <c r="A1128" s="68" t="s">
        <v>900</v>
      </c>
      <c r="B1128" s="52"/>
      <c r="C1128" s="52"/>
      <c r="D1128" s="53">
        <f t="shared" si="17"/>
        <v>0</v>
      </c>
      <c r="E1128" s="54"/>
    </row>
    <row r="1129" spans="1:5" s="43" customFormat="1" ht="15" outlineLevel="2">
      <c r="A1129" s="68" t="s">
        <v>901</v>
      </c>
      <c r="B1129" s="52"/>
      <c r="C1129" s="52"/>
      <c r="D1129" s="53">
        <f t="shared" si="17"/>
        <v>0</v>
      </c>
      <c r="E1129" s="54"/>
    </row>
    <row r="1130" spans="1:5" s="43" customFormat="1" ht="15" outlineLevel="2">
      <c r="A1130" s="68" t="s">
        <v>902</v>
      </c>
      <c r="B1130" s="52"/>
      <c r="C1130" s="52"/>
      <c r="D1130" s="53">
        <f t="shared" si="17"/>
        <v>0</v>
      </c>
      <c r="E1130" s="54"/>
    </row>
    <row r="1131" spans="1:5" s="43" customFormat="1" ht="15" outlineLevel="2">
      <c r="A1131" s="68" t="s">
        <v>903</v>
      </c>
      <c r="B1131" s="52"/>
      <c r="C1131" s="52"/>
      <c r="D1131" s="53">
        <f t="shared" si="17"/>
        <v>0</v>
      </c>
      <c r="E1131" s="54"/>
    </row>
    <row r="1132" spans="1:5" s="43" customFormat="1" ht="15" outlineLevel="2">
      <c r="A1132" s="68" t="s">
        <v>904</v>
      </c>
      <c r="B1132" s="52"/>
      <c r="C1132" s="52"/>
      <c r="D1132" s="53">
        <f t="shared" si="17"/>
        <v>0</v>
      </c>
      <c r="E1132" s="54"/>
    </row>
    <row r="1133" spans="1:5" s="43" customFormat="1" ht="15" outlineLevel="2">
      <c r="A1133" s="68" t="s">
        <v>905</v>
      </c>
      <c r="B1133" s="52"/>
      <c r="C1133" s="52"/>
      <c r="D1133" s="53">
        <f t="shared" si="17"/>
        <v>0</v>
      </c>
      <c r="E1133" s="54"/>
    </row>
    <row r="1134" spans="1:5" s="43" customFormat="1" ht="15" outlineLevel="1">
      <c r="A1134" s="68" t="s">
        <v>906</v>
      </c>
      <c r="B1134" s="52"/>
      <c r="C1134" s="52"/>
      <c r="D1134" s="53">
        <f t="shared" si="17"/>
        <v>0</v>
      </c>
      <c r="E1134" s="54"/>
    </row>
    <row r="1135" spans="1:5" s="43" customFormat="1" ht="15">
      <c r="A1135" s="69" t="s">
        <v>907</v>
      </c>
      <c r="B1135" s="52">
        <f>SUM(B1136,B1147,B1151)</f>
        <v>7550</v>
      </c>
      <c r="C1135" s="52">
        <f>SUM(C1136,C1147,C1151)</f>
        <v>5479</v>
      </c>
      <c r="D1135" s="53">
        <f t="shared" si="17"/>
        <v>0.7256953642384106</v>
      </c>
      <c r="E1135" s="54"/>
    </row>
    <row r="1136" spans="1:5" s="43" customFormat="1" ht="15" outlineLevel="1">
      <c r="A1136" s="68" t="s">
        <v>908</v>
      </c>
      <c r="B1136" s="58">
        <f>SUM(B1137:B1146)</f>
        <v>5507</v>
      </c>
      <c r="C1136" s="58">
        <f>SUM(C1137:C1146)</f>
        <v>1779</v>
      </c>
      <c r="D1136" s="53">
        <f t="shared" si="17"/>
        <v>0.3230433993099691</v>
      </c>
      <c r="E1136" s="54"/>
    </row>
    <row r="1137" spans="1:5" s="43" customFormat="1" ht="15" outlineLevel="2">
      <c r="A1137" s="68" t="s">
        <v>909</v>
      </c>
      <c r="B1137" s="52"/>
      <c r="C1137" s="52"/>
      <c r="D1137" s="53">
        <f t="shared" si="17"/>
        <v>0</v>
      </c>
      <c r="E1137" s="54"/>
    </row>
    <row r="1138" spans="1:5" s="43" customFormat="1" ht="15" outlineLevel="2">
      <c r="A1138" s="68" t="s">
        <v>910</v>
      </c>
      <c r="B1138" s="52"/>
      <c r="C1138" s="52"/>
      <c r="D1138" s="53">
        <f t="shared" si="17"/>
        <v>0</v>
      </c>
      <c r="E1138" s="54"/>
    </row>
    <row r="1139" spans="1:5" s="43" customFormat="1" ht="15" outlineLevel="2">
      <c r="A1139" s="68" t="s">
        <v>911</v>
      </c>
      <c r="B1139" s="52">
        <v>1237</v>
      </c>
      <c r="C1139" s="52">
        <v>1200</v>
      </c>
      <c r="D1139" s="53">
        <f t="shared" si="17"/>
        <v>0.9700889248181084</v>
      </c>
      <c r="E1139" s="54"/>
    </row>
    <row r="1140" spans="1:5" s="43" customFormat="1" ht="15" outlineLevel="2">
      <c r="A1140" s="68" t="s">
        <v>912</v>
      </c>
      <c r="B1140" s="52"/>
      <c r="C1140" s="52"/>
      <c r="D1140" s="53">
        <f t="shared" si="17"/>
        <v>0</v>
      </c>
      <c r="E1140" s="54"/>
    </row>
    <row r="1141" spans="1:5" s="43" customFormat="1" ht="15" outlineLevel="2">
      <c r="A1141" s="68" t="s">
        <v>913</v>
      </c>
      <c r="B1141" s="52">
        <v>272</v>
      </c>
      <c r="C1141" s="52">
        <v>120</v>
      </c>
      <c r="D1141" s="53">
        <f t="shared" si="17"/>
        <v>0.4411764705882353</v>
      </c>
      <c r="E1141" s="54"/>
    </row>
    <row r="1142" spans="1:5" s="43" customFormat="1" ht="15" outlineLevel="2">
      <c r="A1142" s="68" t="s">
        <v>914</v>
      </c>
      <c r="B1142" s="52">
        <v>30</v>
      </c>
      <c r="C1142" s="52">
        <v>30</v>
      </c>
      <c r="D1142" s="53">
        <f t="shared" si="17"/>
        <v>1</v>
      </c>
      <c r="E1142" s="54"/>
    </row>
    <row r="1143" spans="1:5" s="43" customFormat="1" ht="15" outlineLevel="2">
      <c r="A1143" s="68" t="s">
        <v>915</v>
      </c>
      <c r="B1143" s="52"/>
      <c r="C1143" s="52"/>
      <c r="D1143" s="53">
        <f t="shared" si="17"/>
        <v>0</v>
      </c>
      <c r="E1143" s="54"/>
    </row>
    <row r="1144" spans="1:5" s="43" customFormat="1" ht="15" outlineLevel="2">
      <c r="A1144" s="68" t="s">
        <v>916</v>
      </c>
      <c r="B1144" s="52">
        <v>3897</v>
      </c>
      <c r="C1144" s="52"/>
      <c r="D1144" s="53">
        <f t="shared" si="17"/>
        <v>0</v>
      </c>
      <c r="E1144" s="54"/>
    </row>
    <row r="1145" spans="1:5" s="43" customFormat="1" ht="15" outlineLevel="2">
      <c r="A1145" s="68" t="s">
        <v>917</v>
      </c>
      <c r="B1145" s="52"/>
      <c r="C1145" s="52"/>
      <c r="D1145" s="53">
        <f t="shared" si="17"/>
        <v>0</v>
      </c>
      <c r="E1145" s="54"/>
    </row>
    <row r="1146" spans="1:5" s="43" customFormat="1" ht="15" outlineLevel="2">
      <c r="A1146" s="68" t="s">
        <v>918</v>
      </c>
      <c r="B1146" s="52">
        <v>71</v>
      </c>
      <c r="C1146" s="52">
        <v>429</v>
      </c>
      <c r="D1146" s="53">
        <f t="shared" si="17"/>
        <v>6.042253521126761</v>
      </c>
      <c r="E1146" s="54"/>
    </row>
    <row r="1147" spans="1:5" s="43" customFormat="1" ht="15" outlineLevel="1">
      <c r="A1147" s="68" t="s">
        <v>919</v>
      </c>
      <c r="B1147" s="58">
        <f>SUM(B1148:B1150)</f>
        <v>1998</v>
      </c>
      <c r="C1147" s="58">
        <f>SUM(C1148:C1150)</f>
        <v>3700</v>
      </c>
      <c r="D1147" s="53">
        <f t="shared" si="17"/>
        <v>1.8518518518518519</v>
      </c>
      <c r="E1147" s="54"/>
    </row>
    <row r="1148" spans="1:5" s="43" customFormat="1" ht="15" outlineLevel="2">
      <c r="A1148" s="68" t="s">
        <v>920</v>
      </c>
      <c r="B1148" s="52">
        <v>1998</v>
      </c>
      <c r="C1148" s="52">
        <v>3700</v>
      </c>
      <c r="D1148" s="53">
        <f t="shared" si="17"/>
        <v>1.8518518518518519</v>
      </c>
      <c r="E1148" s="54"/>
    </row>
    <row r="1149" spans="1:5" s="43" customFormat="1" ht="15" outlineLevel="2">
      <c r="A1149" s="68" t="s">
        <v>921</v>
      </c>
      <c r="B1149" s="52"/>
      <c r="C1149" s="52"/>
      <c r="D1149" s="53">
        <f t="shared" si="17"/>
        <v>0</v>
      </c>
      <c r="E1149" s="54"/>
    </row>
    <row r="1150" spans="1:5" s="43" customFormat="1" ht="15" outlineLevel="2">
      <c r="A1150" s="68" t="s">
        <v>922</v>
      </c>
      <c r="B1150" s="52"/>
      <c r="C1150" s="52"/>
      <c r="D1150" s="53">
        <f t="shared" si="17"/>
        <v>0</v>
      </c>
      <c r="E1150" s="54"/>
    </row>
    <row r="1151" spans="1:5" s="43" customFormat="1" ht="15" outlineLevel="1">
      <c r="A1151" s="68" t="s">
        <v>923</v>
      </c>
      <c r="B1151" s="58">
        <f>SUM(B1152:B1154)</f>
        <v>45</v>
      </c>
      <c r="C1151" s="58">
        <f>SUM(C1152:C1154)</f>
        <v>0</v>
      </c>
      <c r="D1151" s="53">
        <f t="shared" si="17"/>
        <v>0</v>
      </c>
      <c r="E1151" s="54"/>
    </row>
    <row r="1152" spans="1:5" s="43" customFormat="1" ht="15" outlineLevel="2">
      <c r="A1152" s="68" t="s">
        <v>924</v>
      </c>
      <c r="B1152" s="52"/>
      <c r="C1152" s="52"/>
      <c r="D1152" s="53">
        <f t="shared" si="17"/>
        <v>0</v>
      </c>
      <c r="E1152" s="54"/>
    </row>
    <row r="1153" spans="1:5" s="43" customFormat="1" ht="15" outlineLevel="2">
      <c r="A1153" s="68" t="s">
        <v>925</v>
      </c>
      <c r="B1153" s="52">
        <v>2</v>
      </c>
      <c r="C1153" s="52"/>
      <c r="D1153" s="53">
        <f t="shared" si="17"/>
        <v>0</v>
      </c>
      <c r="E1153" s="54"/>
    </row>
    <row r="1154" spans="1:5" s="43" customFormat="1" ht="15" outlineLevel="2">
      <c r="A1154" s="68" t="s">
        <v>926</v>
      </c>
      <c r="B1154" s="52">
        <v>43</v>
      </c>
      <c r="C1154" s="52"/>
      <c r="D1154" s="53">
        <f t="shared" si="17"/>
        <v>0</v>
      </c>
      <c r="E1154" s="54"/>
    </row>
    <row r="1155" spans="1:5" s="43" customFormat="1" ht="15">
      <c r="A1155" s="69" t="s">
        <v>927</v>
      </c>
      <c r="B1155" s="52">
        <f>SUM(B1156,B1174,B1180,B1186)</f>
        <v>2471</v>
      </c>
      <c r="C1155" s="52">
        <f>SUM(C1156,C1174,C1180,C1186)</f>
        <v>489</v>
      </c>
      <c r="D1155" s="53">
        <f t="shared" si="17"/>
        <v>0.197895588830433</v>
      </c>
      <c r="E1155" s="54"/>
    </row>
    <row r="1156" spans="1:5" s="43" customFormat="1" ht="15" outlineLevel="1">
      <c r="A1156" s="68" t="s">
        <v>928</v>
      </c>
      <c r="B1156" s="58">
        <f>SUM(B1157:B1173)</f>
        <v>328</v>
      </c>
      <c r="C1156" s="58">
        <f>SUM(C1157:C1173)</f>
        <v>489</v>
      </c>
      <c r="D1156" s="53">
        <f t="shared" si="17"/>
        <v>1.4908536585365855</v>
      </c>
      <c r="E1156" s="54"/>
    </row>
    <row r="1157" spans="1:5" s="43" customFormat="1" ht="15" outlineLevel="2">
      <c r="A1157" s="68" t="s">
        <v>45</v>
      </c>
      <c r="B1157" s="52"/>
      <c r="C1157" s="52">
        <f>58+95</f>
        <v>153</v>
      </c>
      <c r="D1157" s="53">
        <f aca="true" t="shared" si="18" ref="D1157:D1220">IF(B1157&lt;&gt;0,C1157/B1157,0)</f>
        <v>0</v>
      </c>
      <c r="E1157" s="54"/>
    </row>
    <row r="1158" spans="1:5" s="43" customFormat="1" ht="15" outlineLevel="2">
      <c r="A1158" s="68" t="s">
        <v>46</v>
      </c>
      <c r="B1158" s="52">
        <v>9</v>
      </c>
      <c r="C1158" s="52">
        <v>18</v>
      </c>
      <c r="D1158" s="53">
        <f t="shared" si="18"/>
        <v>2</v>
      </c>
      <c r="E1158" s="54"/>
    </row>
    <row r="1159" spans="1:5" s="43" customFormat="1" ht="15" outlineLevel="2">
      <c r="A1159" s="68" t="s">
        <v>47</v>
      </c>
      <c r="B1159" s="52"/>
      <c r="C1159" s="52"/>
      <c r="D1159" s="53">
        <f t="shared" si="18"/>
        <v>0</v>
      </c>
      <c r="E1159" s="54"/>
    </row>
    <row r="1160" spans="1:5" s="43" customFormat="1" ht="15" outlineLevel="2">
      <c r="A1160" s="68" t="s">
        <v>929</v>
      </c>
      <c r="B1160" s="52"/>
      <c r="C1160" s="52"/>
      <c r="D1160" s="53">
        <f t="shared" si="18"/>
        <v>0</v>
      </c>
      <c r="E1160" s="54"/>
    </row>
    <row r="1161" spans="1:5" s="43" customFormat="1" ht="15" outlineLevel="2">
      <c r="A1161" s="68" t="s">
        <v>930</v>
      </c>
      <c r="B1161" s="52"/>
      <c r="C1161" s="52"/>
      <c r="D1161" s="53">
        <f t="shared" si="18"/>
        <v>0</v>
      </c>
      <c r="E1161" s="54"/>
    </row>
    <row r="1162" spans="1:5" s="43" customFormat="1" ht="15" outlineLevel="2">
      <c r="A1162" s="68" t="s">
        <v>931</v>
      </c>
      <c r="B1162" s="52"/>
      <c r="C1162" s="52"/>
      <c r="D1162" s="53">
        <f t="shared" si="18"/>
        <v>0</v>
      </c>
      <c r="E1162" s="54"/>
    </row>
    <row r="1163" spans="1:5" s="43" customFormat="1" ht="15" outlineLevel="2">
      <c r="A1163" s="68" t="s">
        <v>932</v>
      </c>
      <c r="B1163" s="52"/>
      <c r="C1163" s="52"/>
      <c r="D1163" s="53">
        <f t="shared" si="18"/>
        <v>0</v>
      </c>
      <c r="E1163" s="54"/>
    </row>
    <row r="1164" spans="1:5" s="43" customFormat="1" ht="15" outlineLevel="2">
      <c r="A1164" s="68" t="s">
        <v>933</v>
      </c>
      <c r="B1164" s="52"/>
      <c r="C1164" s="52"/>
      <c r="D1164" s="53">
        <f t="shared" si="18"/>
        <v>0</v>
      </c>
      <c r="E1164" s="54"/>
    </row>
    <row r="1165" spans="1:5" s="43" customFormat="1" ht="15" outlineLevel="2">
      <c r="A1165" s="68" t="s">
        <v>934</v>
      </c>
      <c r="B1165" s="52"/>
      <c r="C1165" s="52"/>
      <c r="D1165" s="53">
        <f t="shared" si="18"/>
        <v>0</v>
      </c>
      <c r="E1165" s="54"/>
    </row>
    <row r="1166" spans="1:5" s="43" customFormat="1" ht="15" outlineLevel="2">
      <c r="A1166" s="68" t="s">
        <v>935</v>
      </c>
      <c r="B1166" s="52"/>
      <c r="C1166" s="52"/>
      <c r="D1166" s="53">
        <f t="shared" si="18"/>
        <v>0</v>
      </c>
      <c r="E1166" s="54"/>
    </row>
    <row r="1167" spans="1:5" s="43" customFormat="1" ht="15" outlineLevel="2">
      <c r="A1167" s="68" t="s">
        <v>936</v>
      </c>
      <c r="B1167" s="52">
        <v>68</v>
      </c>
      <c r="C1167" s="52">
        <v>68</v>
      </c>
      <c r="D1167" s="53">
        <f t="shared" si="18"/>
        <v>1</v>
      </c>
      <c r="E1167" s="54"/>
    </row>
    <row r="1168" spans="1:5" s="43" customFormat="1" ht="15" outlineLevel="2">
      <c r="A1168" s="68" t="s">
        <v>937</v>
      </c>
      <c r="B1168" s="52"/>
      <c r="C1168" s="52"/>
      <c r="D1168" s="53">
        <f t="shared" si="18"/>
        <v>0</v>
      </c>
      <c r="E1168" s="54"/>
    </row>
    <row r="1169" spans="1:5" s="43" customFormat="1" ht="15" outlineLevel="2">
      <c r="A1169" s="68" t="s">
        <v>938</v>
      </c>
      <c r="B1169" s="52"/>
      <c r="C1169" s="52"/>
      <c r="D1169" s="53">
        <f t="shared" si="18"/>
        <v>0</v>
      </c>
      <c r="E1169" s="54"/>
    </row>
    <row r="1170" spans="1:5" s="43" customFormat="1" ht="15" outlineLevel="2">
      <c r="A1170" s="68" t="s">
        <v>939</v>
      </c>
      <c r="B1170" s="52"/>
      <c r="C1170" s="52"/>
      <c r="D1170" s="53">
        <f t="shared" si="18"/>
        <v>0</v>
      </c>
      <c r="E1170" s="54"/>
    </row>
    <row r="1171" spans="1:5" s="43" customFormat="1" ht="15" outlineLevel="2">
      <c r="A1171" s="68" t="s">
        <v>940</v>
      </c>
      <c r="B1171" s="52"/>
      <c r="C1171" s="52"/>
      <c r="D1171" s="53">
        <f t="shared" si="18"/>
        <v>0</v>
      </c>
      <c r="E1171" s="54"/>
    </row>
    <row r="1172" spans="1:5" s="43" customFormat="1" ht="15" outlineLevel="2">
      <c r="A1172" s="68" t="s">
        <v>54</v>
      </c>
      <c r="B1172" s="52"/>
      <c r="C1172" s="52"/>
      <c r="D1172" s="53">
        <f t="shared" si="18"/>
        <v>0</v>
      </c>
      <c r="E1172" s="54"/>
    </row>
    <row r="1173" spans="1:5" s="43" customFormat="1" ht="15" outlineLevel="2">
      <c r="A1173" s="68" t="s">
        <v>941</v>
      </c>
      <c r="B1173" s="52">
        <v>251</v>
      </c>
      <c r="C1173" s="52">
        <v>250</v>
      </c>
      <c r="D1173" s="53">
        <f t="shared" si="18"/>
        <v>0.9960159362549801</v>
      </c>
      <c r="E1173" s="54"/>
    </row>
    <row r="1174" spans="1:5" s="43" customFormat="1" ht="15" outlineLevel="1">
      <c r="A1174" s="68" t="s">
        <v>942</v>
      </c>
      <c r="B1174" s="58">
        <f>SUM(B1175:B1179)</f>
        <v>0</v>
      </c>
      <c r="C1174" s="58">
        <f>SUM(C1175:C1179)</f>
        <v>0</v>
      </c>
      <c r="D1174" s="53">
        <f t="shared" si="18"/>
        <v>0</v>
      </c>
      <c r="E1174" s="54"/>
    </row>
    <row r="1175" spans="1:5" s="43" customFormat="1" ht="15" outlineLevel="2">
      <c r="A1175" s="68" t="s">
        <v>943</v>
      </c>
      <c r="B1175" s="52"/>
      <c r="C1175" s="52"/>
      <c r="D1175" s="53">
        <f t="shared" si="18"/>
        <v>0</v>
      </c>
      <c r="E1175" s="54"/>
    </row>
    <row r="1176" spans="1:5" s="43" customFormat="1" ht="15" outlineLevel="2">
      <c r="A1176" s="68" t="s">
        <v>944</v>
      </c>
      <c r="B1176" s="52"/>
      <c r="C1176" s="52"/>
      <c r="D1176" s="53">
        <f t="shared" si="18"/>
        <v>0</v>
      </c>
      <c r="E1176" s="54"/>
    </row>
    <row r="1177" spans="1:5" s="43" customFormat="1" ht="15" outlineLevel="2">
      <c r="A1177" s="68" t="s">
        <v>945</v>
      </c>
      <c r="B1177" s="52"/>
      <c r="C1177" s="52"/>
      <c r="D1177" s="53">
        <f t="shared" si="18"/>
        <v>0</v>
      </c>
      <c r="E1177" s="54"/>
    </row>
    <row r="1178" spans="1:5" s="43" customFormat="1" ht="15" outlineLevel="2">
      <c r="A1178" s="68" t="s">
        <v>946</v>
      </c>
      <c r="B1178" s="52"/>
      <c r="C1178" s="52"/>
      <c r="D1178" s="53">
        <f t="shared" si="18"/>
        <v>0</v>
      </c>
      <c r="E1178" s="54"/>
    </row>
    <row r="1179" spans="1:5" s="43" customFormat="1" ht="15" outlineLevel="2">
      <c r="A1179" s="68" t="s">
        <v>947</v>
      </c>
      <c r="B1179" s="52"/>
      <c r="C1179" s="52"/>
      <c r="D1179" s="53">
        <f t="shared" si="18"/>
        <v>0</v>
      </c>
      <c r="E1179" s="54"/>
    </row>
    <row r="1180" spans="1:5" s="43" customFormat="1" ht="15" outlineLevel="1">
      <c r="A1180" s="68" t="s">
        <v>948</v>
      </c>
      <c r="B1180" s="58">
        <f>SUM(B1181:B1185)</f>
        <v>6</v>
      </c>
      <c r="C1180" s="58">
        <f>SUM(C1181:C1185)</f>
        <v>0</v>
      </c>
      <c r="D1180" s="53">
        <f t="shared" si="18"/>
        <v>0</v>
      </c>
      <c r="E1180" s="54"/>
    </row>
    <row r="1181" spans="1:5" s="43" customFormat="1" ht="15" outlineLevel="2">
      <c r="A1181" s="68" t="s">
        <v>949</v>
      </c>
      <c r="B1181" s="52"/>
      <c r="C1181" s="52"/>
      <c r="D1181" s="53">
        <f t="shared" si="18"/>
        <v>0</v>
      </c>
      <c r="E1181" s="54"/>
    </row>
    <row r="1182" spans="1:5" s="43" customFormat="1" ht="15" outlineLevel="2">
      <c r="A1182" s="68" t="s">
        <v>950</v>
      </c>
      <c r="B1182" s="52"/>
      <c r="C1182" s="52"/>
      <c r="D1182" s="53">
        <f t="shared" si="18"/>
        <v>0</v>
      </c>
      <c r="E1182" s="54"/>
    </row>
    <row r="1183" spans="1:5" s="43" customFormat="1" ht="15" outlineLevel="2">
      <c r="A1183" s="68" t="s">
        <v>951</v>
      </c>
      <c r="B1183" s="52"/>
      <c r="C1183" s="52"/>
      <c r="D1183" s="53">
        <f t="shared" si="18"/>
        <v>0</v>
      </c>
      <c r="E1183" s="54"/>
    </row>
    <row r="1184" spans="1:5" s="43" customFormat="1" ht="15" outlineLevel="2">
      <c r="A1184" s="68" t="s">
        <v>952</v>
      </c>
      <c r="B1184" s="52"/>
      <c r="C1184" s="52"/>
      <c r="D1184" s="53">
        <f t="shared" si="18"/>
        <v>0</v>
      </c>
      <c r="E1184" s="54"/>
    </row>
    <row r="1185" spans="1:5" s="43" customFormat="1" ht="15" outlineLevel="2">
      <c r="A1185" s="68" t="s">
        <v>953</v>
      </c>
      <c r="B1185" s="52">
        <v>6</v>
      </c>
      <c r="C1185" s="52"/>
      <c r="D1185" s="53">
        <f t="shared" si="18"/>
        <v>0</v>
      </c>
      <c r="E1185" s="54"/>
    </row>
    <row r="1186" spans="1:5" s="43" customFormat="1" ht="15" outlineLevel="1">
      <c r="A1186" s="68" t="s">
        <v>954</v>
      </c>
      <c r="B1186" s="58">
        <f>SUM(B1187:B1198)</f>
        <v>2137</v>
      </c>
      <c r="C1186" s="58">
        <f>SUM(C1187:C1198)</f>
        <v>0</v>
      </c>
      <c r="D1186" s="53">
        <f t="shared" si="18"/>
        <v>0</v>
      </c>
      <c r="E1186" s="54"/>
    </row>
    <row r="1187" spans="1:5" s="43" customFormat="1" ht="15" outlineLevel="2">
      <c r="A1187" s="68" t="s">
        <v>955</v>
      </c>
      <c r="B1187" s="52"/>
      <c r="C1187" s="52"/>
      <c r="D1187" s="53">
        <f t="shared" si="18"/>
        <v>0</v>
      </c>
      <c r="E1187" s="54"/>
    </row>
    <row r="1188" spans="1:5" s="43" customFormat="1" ht="15" outlineLevel="2">
      <c r="A1188" s="68" t="s">
        <v>956</v>
      </c>
      <c r="B1188" s="52"/>
      <c r="C1188" s="52"/>
      <c r="D1188" s="53">
        <f t="shared" si="18"/>
        <v>0</v>
      </c>
      <c r="E1188" s="54"/>
    </row>
    <row r="1189" spans="1:5" s="43" customFormat="1" ht="15" outlineLevel="2">
      <c r="A1189" s="68" t="s">
        <v>957</v>
      </c>
      <c r="B1189" s="52"/>
      <c r="C1189" s="52"/>
      <c r="D1189" s="53">
        <f t="shared" si="18"/>
        <v>0</v>
      </c>
      <c r="E1189" s="54"/>
    </row>
    <row r="1190" spans="1:5" s="43" customFormat="1" ht="15" outlineLevel="2">
      <c r="A1190" s="68" t="s">
        <v>958</v>
      </c>
      <c r="B1190" s="52"/>
      <c r="C1190" s="52"/>
      <c r="D1190" s="53">
        <f t="shared" si="18"/>
        <v>0</v>
      </c>
      <c r="E1190" s="54"/>
    </row>
    <row r="1191" spans="1:5" s="43" customFormat="1" ht="15" outlineLevel="2">
      <c r="A1191" s="68" t="s">
        <v>959</v>
      </c>
      <c r="B1191" s="52"/>
      <c r="C1191" s="52"/>
      <c r="D1191" s="53">
        <f t="shared" si="18"/>
        <v>0</v>
      </c>
      <c r="E1191" s="54"/>
    </row>
    <row r="1192" spans="1:5" s="43" customFormat="1" ht="15" outlineLevel="2">
      <c r="A1192" s="68" t="s">
        <v>960</v>
      </c>
      <c r="B1192" s="52"/>
      <c r="C1192" s="52"/>
      <c r="D1192" s="53">
        <f t="shared" si="18"/>
        <v>0</v>
      </c>
      <c r="E1192" s="54"/>
    </row>
    <row r="1193" spans="1:5" s="43" customFormat="1" ht="15" outlineLevel="2">
      <c r="A1193" s="68" t="s">
        <v>961</v>
      </c>
      <c r="B1193" s="52"/>
      <c r="C1193" s="52"/>
      <c r="D1193" s="53">
        <f t="shared" si="18"/>
        <v>0</v>
      </c>
      <c r="E1193" s="54"/>
    </row>
    <row r="1194" spans="1:5" s="43" customFormat="1" ht="15" outlineLevel="2">
      <c r="A1194" s="68" t="s">
        <v>962</v>
      </c>
      <c r="B1194" s="52"/>
      <c r="C1194" s="52"/>
      <c r="D1194" s="53">
        <f t="shared" si="18"/>
        <v>0</v>
      </c>
      <c r="E1194" s="54"/>
    </row>
    <row r="1195" spans="1:5" s="43" customFormat="1" ht="15" outlineLevel="2">
      <c r="A1195" s="68" t="s">
        <v>963</v>
      </c>
      <c r="B1195" s="52"/>
      <c r="C1195" s="52"/>
      <c r="D1195" s="53">
        <f t="shared" si="18"/>
        <v>0</v>
      </c>
      <c r="E1195" s="54"/>
    </row>
    <row r="1196" spans="1:5" s="43" customFormat="1" ht="15" outlineLevel="2">
      <c r="A1196" s="68" t="s">
        <v>964</v>
      </c>
      <c r="B1196" s="52"/>
      <c r="C1196" s="52"/>
      <c r="D1196" s="53">
        <f t="shared" si="18"/>
        <v>0</v>
      </c>
      <c r="E1196" s="54"/>
    </row>
    <row r="1197" spans="1:5" s="43" customFormat="1" ht="15" outlineLevel="2">
      <c r="A1197" s="68" t="s">
        <v>965</v>
      </c>
      <c r="B1197" s="52">
        <v>2137</v>
      </c>
      <c r="C1197" s="52"/>
      <c r="D1197" s="53">
        <f t="shared" si="18"/>
        <v>0</v>
      </c>
      <c r="E1197" s="54"/>
    </row>
    <row r="1198" spans="1:5" s="43" customFormat="1" ht="15" outlineLevel="2">
      <c r="A1198" s="68" t="s">
        <v>966</v>
      </c>
      <c r="B1198" s="52"/>
      <c r="C1198" s="52"/>
      <c r="D1198" s="53">
        <f t="shared" si="18"/>
        <v>0</v>
      </c>
      <c r="E1198" s="54"/>
    </row>
    <row r="1199" spans="1:5" s="43" customFormat="1" ht="15">
      <c r="A1199" s="69" t="s">
        <v>967</v>
      </c>
      <c r="B1199" s="52">
        <f>SUM(B1200,B1212,B1218,B1224,B1232,B1245,B1249,B1253)</f>
        <v>1892</v>
      </c>
      <c r="C1199" s="52">
        <f>SUM(C1200,C1212,C1218,C1224,C1232,C1245,C1249,C1253)</f>
        <v>1037</v>
      </c>
      <c r="D1199" s="53">
        <f t="shared" si="18"/>
        <v>0.5480972515856237</v>
      </c>
      <c r="E1199" s="54"/>
    </row>
    <row r="1200" spans="1:5" s="43" customFormat="1" ht="15" outlineLevel="1">
      <c r="A1200" s="68" t="s">
        <v>968</v>
      </c>
      <c r="B1200" s="58">
        <f>SUM(B1201:B1211)</f>
        <v>467</v>
      </c>
      <c r="C1200" s="58">
        <f>SUM(C1201:C1211)</f>
        <v>196</v>
      </c>
      <c r="D1200" s="53">
        <f t="shared" si="18"/>
        <v>0.4197002141327623</v>
      </c>
      <c r="E1200" s="54"/>
    </row>
    <row r="1201" spans="1:5" s="43" customFormat="1" ht="15" outlineLevel="2">
      <c r="A1201" s="68" t="s">
        <v>45</v>
      </c>
      <c r="B1201" s="52">
        <v>192</v>
      </c>
      <c r="C1201" s="52">
        <v>132</v>
      </c>
      <c r="D1201" s="53">
        <f t="shared" si="18"/>
        <v>0.6875</v>
      </c>
      <c r="E1201" s="54"/>
    </row>
    <row r="1202" spans="1:5" s="43" customFormat="1" ht="15" outlineLevel="2">
      <c r="A1202" s="68" t="s">
        <v>46</v>
      </c>
      <c r="B1202" s="52">
        <v>85</v>
      </c>
      <c r="C1202" s="52">
        <v>36</v>
      </c>
      <c r="D1202" s="53">
        <f t="shared" si="18"/>
        <v>0.4235294117647059</v>
      </c>
      <c r="E1202" s="54"/>
    </row>
    <row r="1203" spans="1:5" s="43" customFormat="1" ht="15" outlineLevel="2">
      <c r="A1203" s="68" t="s">
        <v>47</v>
      </c>
      <c r="B1203" s="52"/>
      <c r="C1203" s="52"/>
      <c r="D1203" s="53">
        <f t="shared" si="18"/>
        <v>0</v>
      </c>
      <c r="E1203" s="54"/>
    </row>
    <row r="1204" spans="1:5" s="43" customFormat="1" ht="15" outlineLevel="2">
      <c r="A1204" s="68" t="s">
        <v>969</v>
      </c>
      <c r="B1204" s="52">
        <v>8</v>
      </c>
      <c r="C1204" s="52"/>
      <c r="D1204" s="53">
        <f t="shared" si="18"/>
        <v>0</v>
      </c>
      <c r="E1204" s="54"/>
    </row>
    <row r="1205" spans="1:5" s="43" customFormat="1" ht="15" outlineLevel="2">
      <c r="A1205" s="68" t="s">
        <v>970</v>
      </c>
      <c r="B1205" s="52"/>
      <c r="C1205" s="52"/>
      <c r="D1205" s="53">
        <f t="shared" si="18"/>
        <v>0</v>
      </c>
      <c r="E1205" s="54"/>
    </row>
    <row r="1206" spans="1:5" s="43" customFormat="1" ht="15" outlineLevel="2">
      <c r="A1206" s="68" t="s">
        <v>971</v>
      </c>
      <c r="B1206" s="52">
        <v>18</v>
      </c>
      <c r="C1206" s="52">
        <v>18</v>
      </c>
      <c r="D1206" s="53">
        <f t="shared" si="18"/>
        <v>1</v>
      </c>
      <c r="E1206" s="54"/>
    </row>
    <row r="1207" spans="1:5" s="43" customFormat="1" ht="15" outlineLevel="2">
      <c r="A1207" s="68" t="s">
        <v>972</v>
      </c>
      <c r="B1207" s="52"/>
      <c r="C1207" s="52"/>
      <c r="D1207" s="53">
        <f t="shared" si="18"/>
        <v>0</v>
      </c>
      <c r="E1207" s="54"/>
    </row>
    <row r="1208" spans="1:5" s="43" customFormat="1" ht="15" outlineLevel="2">
      <c r="A1208" s="68" t="s">
        <v>973</v>
      </c>
      <c r="B1208" s="52">
        <v>3</v>
      </c>
      <c r="C1208" s="52"/>
      <c r="D1208" s="53">
        <f t="shared" si="18"/>
        <v>0</v>
      </c>
      <c r="E1208" s="54"/>
    </row>
    <row r="1209" spans="1:5" s="43" customFormat="1" ht="15" outlineLevel="2">
      <c r="A1209" s="68" t="s">
        <v>974</v>
      </c>
      <c r="B1209" s="52"/>
      <c r="C1209" s="52"/>
      <c r="D1209" s="53">
        <f t="shared" si="18"/>
        <v>0</v>
      </c>
      <c r="E1209" s="54"/>
    </row>
    <row r="1210" spans="1:5" s="43" customFormat="1" ht="15" outlineLevel="2">
      <c r="A1210" s="68" t="s">
        <v>54</v>
      </c>
      <c r="B1210" s="52"/>
      <c r="C1210" s="52"/>
      <c r="D1210" s="53">
        <f t="shared" si="18"/>
        <v>0</v>
      </c>
      <c r="E1210" s="54"/>
    </row>
    <row r="1211" spans="1:5" s="43" customFormat="1" ht="15" outlineLevel="2">
      <c r="A1211" s="68" t="s">
        <v>975</v>
      </c>
      <c r="B1211" s="52">
        <v>161</v>
      </c>
      <c r="C1211" s="52">
        <v>10</v>
      </c>
      <c r="D1211" s="53">
        <f t="shared" si="18"/>
        <v>0.062111801242236024</v>
      </c>
      <c r="E1211" s="54"/>
    </row>
    <row r="1212" spans="1:5" s="43" customFormat="1" ht="15" outlineLevel="1">
      <c r="A1212" s="68" t="s">
        <v>976</v>
      </c>
      <c r="B1212" s="58">
        <f>SUM(B1213:B1217)</f>
        <v>408</v>
      </c>
      <c r="C1212" s="58">
        <f>SUM(C1213:C1217)</f>
        <v>502</v>
      </c>
      <c r="D1212" s="53">
        <f t="shared" si="18"/>
        <v>1.2303921568627452</v>
      </c>
      <c r="E1212" s="54"/>
    </row>
    <row r="1213" spans="1:5" s="43" customFormat="1" ht="15" outlineLevel="2">
      <c r="A1213" s="68" t="s">
        <v>45</v>
      </c>
      <c r="B1213" s="52">
        <v>181</v>
      </c>
      <c r="C1213" s="52">
        <v>284</v>
      </c>
      <c r="D1213" s="53">
        <f t="shared" si="18"/>
        <v>1.569060773480663</v>
      </c>
      <c r="E1213" s="54"/>
    </row>
    <row r="1214" spans="1:5" s="43" customFormat="1" ht="15" outlineLevel="2">
      <c r="A1214" s="68" t="s">
        <v>46</v>
      </c>
      <c r="B1214" s="52">
        <v>80</v>
      </c>
      <c r="C1214" s="52">
        <v>88</v>
      </c>
      <c r="D1214" s="53">
        <f t="shared" si="18"/>
        <v>1.1</v>
      </c>
      <c r="E1214" s="54"/>
    </row>
    <row r="1215" spans="1:5" s="43" customFormat="1" ht="15" outlineLevel="2">
      <c r="A1215" s="68" t="s">
        <v>47</v>
      </c>
      <c r="B1215" s="52"/>
      <c r="C1215" s="52"/>
      <c r="D1215" s="53">
        <f t="shared" si="18"/>
        <v>0</v>
      </c>
      <c r="E1215" s="54"/>
    </row>
    <row r="1216" spans="1:5" s="43" customFormat="1" ht="15" outlineLevel="2">
      <c r="A1216" s="68" t="s">
        <v>977</v>
      </c>
      <c r="B1216" s="52">
        <v>57</v>
      </c>
      <c r="C1216" s="52">
        <v>50</v>
      </c>
      <c r="D1216" s="53">
        <f t="shared" si="18"/>
        <v>0.8771929824561403</v>
      </c>
      <c r="E1216" s="54"/>
    </row>
    <row r="1217" spans="1:5" s="43" customFormat="1" ht="15" outlineLevel="2">
      <c r="A1217" s="68" t="s">
        <v>978</v>
      </c>
      <c r="B1217" s="52">
        <v>90</v>
      </c>
      <c r="C1217" s="52">
        <v>80</v>
      </c>
      <c r="D1217" s="53">
        <f t="shared" si="18"/>
        <v>0.8888888888888888</v>
      </c>
      <c r="E1217" s="54"/>
    </row>
    <row r="1218" spans="1:5" s="43" customFormat="1" ht="15" outlineLevel="1">
      <c r="A1218" s="68" t="s">
        <v>979</v>
      </c>
      <c r="B1218" s="58">
        <f>SUM(B1219:B1223)</f>
        <v>0</v>
      </c>
      <c r="C1218" s="58">
        <f>SUM(C1219:C1223)</f>
        <v>0</v>
      </c>
      <c r="D1218" s="53">
        <f t="shared" si="18"/>
        <v>0</v>
      </c>
      <c r="E1218" s="54"/>
    </row>
    <row r="1219" spans="1:5" s="43" customFormat="1" ht="15" outlineLevel="2">
      <c r="A1219" s="68" t="s">
        <v>45</v>
      </c>
      <c r="B1219" s="52"/>
      <c r="C1219" s="52"/>
      <c r="D1219" s="53">
        <f t="shared" si="18"/>
        <v>0</v>
      </c>
      <c r="E1219" s="54"/>
    </row>
    <row r="1220" spans="1:5" s="43" customFormat="1" ht="15" outlineLevel="2">
      <c r="A1220" s="68" t="s">
        <v>46</v>
      </c>
      <c r="B1220" s="52"/>
      <c r="C1220" s="52"/>
      <c r="D1220" s="53">
        <f t="shared" si="18"/>
        <v>0</v>
      </c>
      <c r="E1220" s="54"/>
    </row>
    <row r="1221" spans="1:5" s="43" customFormat="1" ht="15" outlineLevel="2">
      <c r="A1221" s="68" t="s">
        <v>47</v>
      </c>
      <c r="B1221" s="52"/>
      <c r="C1221" s="52"/>
      <c r="D1221" s="53">
        <f aca="true" t="shared" si="19" ref="D1221:D1265">IF(B1221&lt;&gt;0,C1221/B1221,0)</f>
        <v>0</v>
      </c>
      <c r="E1221" s="54"/>
    </row>
    <row r="1222" spans="1:5" s="43" customFormat="1" ht="15" outlineLevel="2">
      <c r="A1222" s="68" t="s">
        <v>980</v>
      </c>
      <c r="B1222" s="52"/>
      <c r="C1222" s="52"/>
      <c r="D1222" s="53">
        <f t="shared" si="19"/>
        <v>0</v>
      </c>
      <c r="E1222" s="54"/>
    </row>
    <row r="1223" spans="1:5" s="43" customFormat="1" ht="15" outlineLevel="2">
      <c r="A1223" s="68" t="s">
        <v>981</v>
      </c>
      <c r="B1223" s="52"/>
      <c r="C1223" s="52"/>
      <c r="D1223" s="53">
        <f t="shared" si="19"/>
        <v>0</v>
      </c>
      <c r="E1223" s="54"/>
    </row>
    <row r="1224" spans="1:5" s="43" customFormat="1" ht="15" outlineLevel="1">
      <c r="A1224" s="68" t="s">
        <v>982</v>
      </c>
      <c r="B1224" s="58">
        <f>SUM(B1225:B1231)</f>
        <v>0</v>
      </c>
      <c r="C1224" s="58">
        <f>SUM(C1225:C1231)</f>
        <v>0</v>
      </c>
      <c r="D1224" s="53">
        <f t="shared" si="19"/>
        <v>0</v>
      </c>
      <c r="E1224" s="54"/>
    </row>
    <row r="1225" spans="1:5" s="43" customFormat="1" ht="15" outlineLevel="2">
      <c r="A1225" s="68" t="s">
        <v>45</v>
      </c>
      <c r="B1225" s="52"/>
      <c r="C1225" s="52"/>
      <c r="D1225" s="53">
        <f t="shared" si="19"/>
        <v>0</v>
      </c>
      <c r="E1225" s="54"/>
    </row>
    <row r="1226" spans="1:5" s="43" customFormat="1" ht="15" outlineLevel="2">
      <c r="A1226" s="68" t="s">
        <v>46</v>
      </c>
      <c r="B1226" s="52"/>
      <c r="C1226" s="52"/>
      <c r="D1226" s="53">
        <f t="shared" si="19"/>
        <v>0</v>
      </c>
      <c r="E1226" s="54"/>
    </row>
    <row r="1227" spans="1:5" s="43" customFormat="1" ht="15" outlineLevel="2">
      <c r="A1227" s="68" t="s">
        <v>47</v>
      </c>
      <c r="B1227" s="52"/>
      <c r="C1227" s="52"/>
      <c r="D1227" s="53">
        <f t="shared" si="19"/>
        <v>0</v>
      </c>
      <c r="E1227" s="54"/>
    </row>
    <row r="1228" spans="1:5" s="43" customFormat="1" ht="15" outlineLevel="2">
      <c r="A1228" s="68" t="s">
        <v>983</v>
      </c>
      <c r="B1228" s="52"/>
      <c r="C1228" s="52"/>
      <c r="D1228" s="53">
        <f t="shared" si="19"/>
        <v>0</v>
      </c>
      <c r="E1228" s="54"/>
    </row>
    <row r="1229" spans="1:5" s="43" customFormat="1" ht="15" outlineLevel="2">
      <c r="A1229" s="68" t="s">
        <v>984</v>
      </c>
      <c r="B1229" s="52"/>
      <c r="C1229" s="52"/>
      <c r="D1229" s="53">
        <f t="shared" si="19"/>
        <v>0</v>
      </c>
      <c r="E1229" s="54"/>
    </row>
    <row r="1230" spans="1:5" s="43" customFormat="1" ht="15" outlineLevel="2">
      <c r="A1230" s="68" t="s">
        <v>54</v>
      </c>
      <c r="B1230" s="52"/>
      <c r="C1230" s="52"/>
      <c r="D1230" s="53">
        <f t="shared" si="19"/>
        <v>0</v>
      </c>
      <c r="E1230" s="54"/>
    </row>
    <row r="1231" spans="1:5" s="43" customFormat="1" ht="15" outlineLevel="2">
      <c r="A1231" s="68" t="s">
        <v>985</v>
      </c>
      <c r="B1231" s="52"/>
      <c r="C1231" s="52"/>
      <c r="D1231" s="53">
        <f t="shared" si="19"/>
        <v>0</v>
      </c>
      <c r="E1231" s="54"/>
    </row>
    <row r="1232" spans="1:5" s="43" customFormat="1" ht="15" outlineLevel="1">
      <c r="A1232" s="68" t="s">
        <v>986</v>
      </c>
      <c r="B1232" s="58">
        <f>SUM(B1233:B1244)</f>
        <v>0</v>
      </c>
      <c r="C1232" s="58">
        <f>SUM(C1233:C1244)</f>
        <v>0</v>
      </c>
      <c r="D1232" s="53">
        <f t="shared" si="19"/>
        <v>0</v>
      </c>
      <c r="E1232" s="54"/>
    </row>
    <row r="1233" spans="1:5" s="43" customFormat="1" ht="15" outlineLevel="2">
      <c r="A1233" s="68" t="s">
        <v>45</v>
      </c>
      <c r="B1233" s="52"/>
      <c r="C1233" s="52"/>
      <c r="D1233" s="53">
        <f t="shared" si="19"/>
        <v>0</v>
      </c>
      <c r="E1233" s="54"/>
    </row>
    <row r="1234" spans="1:5" s="43" customFormat="1" ht="15" outlineLevel="2">
      <c r="A1234" s="68" t="s">
        <v>46</v>
      </c>
      <c r="B1234" s="52"/>
      <c r="C1234" s="52"/>
      <c r="D1234" s="53">
        <f t="shared" si="19"/>
        <v>0</v>
      </c>
      <c r="E1234" s="54"/>
    </row>
    <row r="1235" spans="1:5" s="43" customFormat="1" ht="15" outlineLevel="2">
      <c r="A1235" s="68" t="s">
        <v>47</v>
      </c>
      <c r="B1235" s="52"/>
      <c r="C1235" s="52"/>
      <c r="D1235" s="53">
        <f t="shared" si="19"/>
        <v>0</v>
      </c>
      <c r="E1235" s="54"/>
    </row>
    <row r="1236" spans="1:5" s="43" customFormat="1" ht="15" outlineLevel="2">
      <c r="A1236" s="68" t="s">
        <v>987</v>
      </c>
      <c r="B1236" s="52"/>
      <c r="C1236" s="52"/>
      <c r="D1236" s="53">
        <f t="shared" si="19"/>
        <v>0</v>
      </c>
      <c r="E1236" s="54"/>
    </row>
    <row r="1237" spans="1:5" s="43" customFormat="1" ht="15" outlineLevel="2">
      <c r="A1237" s="68" t="s">
        <v>988</v>
      </c>
      <c r="B1237" s="52"/>
      <c r="C1237" s="52"/>
      <c r="D1237" s="53">
        <f t="shared" si="19"/>
        <v>0</v>
      </c>
      <c r="E1237" s="54"/>
    </row>
    <row r="1238" spans="1:5" s="43" customFormat="1" ht="15" outlineLevel="2">
      <c r="A1238" s="68" t="s">
        <v>989</v>
      </c>
      <c r="B1238" s="52"/>
      <c r="C1238" s="52"/>
      <c r="D1238" s="53">
        <f t="shared" si="19"/>
        <v>0</v>
      </c>
      <c r="E1238" s="54"/>
    </row>
    <row r="1239" spans="1:5" s="43" customFormat="1" ht="15" outlineLevel="2">
      <c r="A1239" s="68" t="s">
        <v>990</v>
      </c>
      <c r="B1239" s="52"/>
      <c r="C1239" s="52"/>
      <c r="D1239" s="53">
        <f t="shared" si="19"/>
        <v>0</v>
      </c>
      <c r="E1239" s="54"/>
    </row>
    <row r="1240" spans="1:5" s="43" customFormat="1" ht="15" outlineLevel="2">
      <c r="A1240" s="68" t="s">
        <v>991</v>
      </c>
      <c r="B1240" s="52"/>
      <c r="C1240" s="52"/>
      <c r="D1240" s="53">
        <f t="shared" si="19"/>
        <v>0</v>
      </c>
      <c r="E1240" s="54"/>
    </row>
    <row r="1241" spans="1:5" s="43" customFormat="1" ht="15" outlineLevel="2">
      <c r="A1241" s="68" t="s">
        <v>992</v>
      </c>
      <c r="B1241" s="52"/>
      <c r="C1241" s="52"/>
      <c r="D1241" s="53">
        <f t="shared" si="19"/>
        <v>0</v>
      </c>
      <c r="E1241" s="54"/>
    </row>
    <row r="1242" spans="1:5" s="43" customFormat="1" ht="15" outlineLevel="2">
      <c r="A1242" s="68" t="s">
        <v>993</v>
      </c>
      <c r="B1242" s="52"/>
      <c r="C1242" s="52"/>
      <c r="D1242" s="53">
        <f t="shared" si="19"/>
        <v>0</v>
      </c>
      <c r="E1242" s="54"/>
    </row>
    <row r="1243" spans="1:5" s="43" customFormat="1" ht="15" outlineLevel="2">
      <c r="A1243" s="68" t="s">
        <v>994</v>
      </c>
      <c r="B1243" s="52"/>
      <c r="C1243" s="52"/>
      <c r="D1243" s="53">
        <f t="shared" si="19"/>
        <v>0</v>
      </c>
      <c r="E1243" s="54"/>
    </row>
    <row r="1244" spans="1:5" s="43" customFormat="1" ht="15" outlineLevel="2">
      <c r="A1244" s="68" t="s">
        <v>995</v>
      </c>
      <c r="B1244" s="52"/>
      <c r="C1244" s="52"/>
      <c r="D1244" s="53">
        <f t="shared" si="19"/>
        <v>0</v>
      </c>
      <c r="E1244" s="54"/>
    </row>
    <row r="1245" spans="1:5" s="43" customFormat="1" ht="15" outlineLevel="1">
      <c r="A1245" s="68" t="s">
        <v>996</v>
      </c>
      <c r="B1245" s="58">
        <f>SUM(B1246:B1248)</f>
        <v>573</v>
      </c>
      <c r="C1245" s="58">
        <f>SUM(C1246:C1248)</f>
        <v>100</v>
      </c>
      <c r="D1245" s="53">
        <f t="shared" si="19"/>
        <v>0.17452006980802792</v>
      </c>
      <c r="E1245" s="54"/>
    </row>
    <row r="1246" spans="1:5" s="43" customFormat="1" ht="15" outlineLevel="2">
      <c r="A1246" s="68" t="s">
        <v>997</v>
      </c>
      <c r="B1246" s="52">
        <v>552</v>
      </c>
      <c r="C1246" s="52">
        <v>100</v>
      </c>
      <c r="D1246" s="53">
        <f t="shared" si="19"/>
        <v>0.18115942028985507</v>
      </c>
      <c r="E1246" s="54"/>
    </row>
    <row r="1247" spans="1:5" s="43" customFormat="1" ht="15" outlineLevel="2">
      <c r="A1247" s="68" t="s">
        <v>998</v>
      </c>
      <c r="B1247" s="52"/>
      <c r="C1247" s="52"/>
      <c r="D1247" s="53">
        <f t="shared" si="19"/>
        <v>0</v>
      </c>
      <c r="E1247" s="54"/>
    </row>
    <row r="1248" spans="1:5" s="43" customFormat="1" ht="15" outlineLevel="2">
      <c r="A1248" s="68" t="s">
        <v>999</v>
      </c>
      <c r="B1248" s="52">
        <v>21</v>
      </c>
      <c r="C1248" s="52"/>
      <c r="D1248" s="53">
        <f t="shared" si="19"/>
        <v>0</v>
      </c>
      <c r="E1248" s="54"/>
    </row>
    <row r="1249" spans="1:5" s="43" customFormat="1" ht="15" outlineLevel="1">
      <c r="A1249" s="68" t="s">
        <v>1000</v>
      </c>
      <c r="B1249" s="58">
        <f>SUM(B1250:B1252)</f>
        <v>100</v>
      </c>
      <c r="C1249" s="58">
        <f>SUM(C1250:C1252)</f>
        <v>239</v>
      </c>
      <c r="D1249" s="53">
        <f t="shared" si="19"/>
        <v>2.39</v>
      </c>
      <c r="E1249" s="54"/>
    </row>
    <row r="1250" spans="1:5" s="43" customFormat="1" ht="15" outlineLevel="2">
      <c r="A1250" s="68" t="s">
        <v>1001</v>
      </c>
      <c r="B1250" s="52">
        <v>100</v>
      </c>
      <c r="C1250" s="52">
        <v>239</v>
      </c>
      <c r="D1250" s="53">
        <f t="shared" si="19"/>
        <v>2.39</v>
      </c>
      <c r="E1250" s="54"/>
    </row>
    <row r="1251" spans="1:5" s="43" customFormat="1" ht="15" outlineLevel="2">
      <c r="A1251" s="68" t="s">
        <v>1002</v>
      </c>
      <c r="B1251" s="52"/>
      <c r="C1251" s="52"/>
      <c r="D1251" s="53">
        <f t="shared" si="19"/>
        <v>0</v>
      </c>
      <c r="E1251" s="54"/>
    </row>
    <row r="1252" spans="1:5" s="43" customFormat="1" ht="15" outlineLevel="2">
      <c r="A1252" s="68" t="s">
        <v>1003</v>
      </c>
      <c r="B1252" s="52"/>
      <c r="C1252" s="52"/>
      <c r="D1252" s="53">
        <f t="shared" si="19"/>
        <v>0</v>
      </c>
      <c r="E1252" s="54"/>
    </row>
    <row r="1253" spans="1:5" s="43" customFormat="1" ht="15" outlineLevel="1">
      <c r="A1253" s="68" t="s">
        <v>1004</v>
      </c>
      <c r="B1253" s="52">
        <v>344</v>
      </c>
      <c r="C1253" s="52"/>
      <c r="D1253" s="53">
        <f t="shared" si="19"/>
        <v>0</v>
      </c>
      <c r="E1253" s="54"/>
    </row>
    <row r="1254" spans="1:5" s="43" customFormat="1" ht="15">
      <c r="A1254" s="69" t="s">
        <v>1005</v>
      </c>
      <c r="B1254" s="52"/>
      <c r="C1254" s="52">
        <v>2000</v>
      </c>
      <c r="D1254" s="53">
        <f t="shared" si="19"/>
        <v>0</v>
      </c>
      <c r="E1254" s="54"/>
    </row>
    <row r="1255" spans="1:5" s="43" customFormat="1" ht="15">
      <c r="A1255" s="69" t="s">
        <v>1006</v>
      </c>
      <c r="B1255" s="52">
        <f>B1256</f>
        <v>4448</v>
      </c>
      <c r="C1255" s="52">
        <f>C1256</f>
        <v>5213</v>
      </c>
      <c r="D1255" s="53">
        <f t="shared" si="19"/>
        <v>1.1719874100719425</v>
      </c>
      <c r="E1255" s="54"/>
    </row>
    <row r="1256" spans="1:5" s="43" customFormat="1" ht="15" outlineLevel="1">
      <c r="A1256" s="68" t="s">
        <v>1007</v>
      </c>
      <c r="B1256" s="52">
        <f>SUM(B1257:B1260)</f>
        <v>4448</v>
      </c>
      <c r="C1256" s="52">
        <f>SUM(C1257:C1260)</f>
        <v>5213</v>
      </c>
      <c r="D1256" s="53">
        <f t="shared" si="19"/>
        <v>1.1719874100719425</v>
      </c>
      <c r="E1256" s="54"/>
    </row>
    <row r="1257" spans="1:5" s="43" customFormat="1" ht="15" outlineLevel="2">
      <c r="A1257" s="68" t="s">
        <v>1008</v>
      </c>
      <c r="B1257" s="52">
        <v>4448</v>
      </c>
      <c r="C1257" s="52">
        <v>5213</v>
      </c>
      <c r="D1257" s="53">
        <f t="shared" si="19"/>
        <v>1.1719874100719425</v>
      </c>
      <c r="E1257" s="54"/>
    </row>
    <row r="1258" spans="1:5" s="43" customFormat="1" ht="15" outlineLevel="2">
      <c r="A1258" s="68" t="s">
        <v>1009</v>
      </c>
      <c r="B1258" s="52"/>
      <c r="C1258" s="52"/>
      <c r="D1258" s="53">
        <f t="shared" si="19"/>
        <v>0</v>
      </c>
      <c r="E1258" s="54"/>
    </row>
    <row r="1259" spans="1:5" s="43" customFormat="1" ht="15" outlineLevel="2">
      <c r="A1259" s="68" t="s">
        <v>1010</v>
      </c>
      <c r="B1259" s="52"/>
      <c r="C1259" s="52"/>
      <c r="D1259" s="53">
        <f t="shared" si="19"/>
        <v>0</v>
      </c>
      <c r="E1259" s="54"/>
    </row>
    <row r="1260" spans="1:5" s="43" customFormat="1" ht="15" outlineLevel="2">
      <c r="A1260" s="68" t="s">
        <v>1011</v>
      </c>
      <c r="B1260" s="52"/>
      <c r="C1260" s="52"/>
      <c r="D1260" s="53">
        <f t="shared" si="19"/>
        <v>0</v>
      </c>
      <c r="E1260" s="54"/>
    </row>
    <row r="1261" spans="1:5" s="43" customFormat="1" ht="15">
      <c r="A1261" s="51" t="s">
        <v>1012</v>
      </c>
      <c r="B1261" s="52">
        <f>B1262</f>
        <v>0</v>
      </c>
      <c r="C1261" s="52">
        <f>C1262</f>
        <v>0</v>
      </c>
      <c r="D1261" s="53">
        <f t="shared" si="19"/>
        <v>0</v>
      </c>
      <c r="E1261" s="54"/>
    </row>
    <row r="1262" spans="1:5" s="43" customFormat="1" ht="15" outlineLevel="1">
      <c r="A1262" s="54" t="s">
        <v>1013</v>
      </c>
      <c r="B1262" s="66"/>
      <c r="C1262" s="66"/>
      <c r="D1262" s="53">
        <f t="shared" si="19"/>
        <v>0</v>
      </c>
      <c r="E1262" s="65"/>
    </row>
    <row r="1263" spans="1:5" s="43" customFormat="1" ht="15">
      <c r="A1263" s="51" t="s">
        <v>1014</v>
      </c>
      <c r="B1263" s="52">
        <f>SUM(B1264:B1265)</f>
        <v>0</v>
      </c>
      <c r="C1263" s="52">
        <f>SUM(C1264:C1265)</f>
        <v>3000</v>
      </c>
      <c r="D1263" s="53">
        <f t="shared" si="19"/>
        <v>0</v>
      </c>
      <c r="E1263" s="54"/>
    </row>
    <row r="1264" spans="1:5" s="43" customFormat="1" ht="15" outlineLevel="1">
      <c r="A1264" s="54" t="s">
        <v>1015</v>
      </c>
      <c r="B1264" s="52"/>
      <c r="C1264" s="52"/>
      <c r="D1264" s="53">
        <f t="shared" si="19"/>
        <v>0</v>
      </c>
      <c r="E1264" s="54"/>
    </row>
    <row r="1265" spans="1:5" s="43" customFormat="1" ht="15" outlineLevel="1">
      <c r="A1265" s="54" t="s">
        <v>869</v>
      </c>
      <c r="B1265" s="52"/>
      <c r="C1265" s="52">
        <v>3000</v>
      </c>
      <c r="D1265" s="53">
        <f t="shared" si="19"/>
        <v>0</v>
      </c>
      <c r="E1265" s="54"/>
    </row>
    <row r="1266" spans="1:5" s="43" customFormat="1" ht="15">
      <c r="A1266" s="54"/>
      <c r="B1266" s="52"/>
      <c r="C1266" s="52"/>
      <c r="D1266" s="53"/>
      <c r="E1266" s="54"/>
    </row>
    <row r="1267" spans="1:5" s="43" customFormat="1" ht="15">
      <c r="A1267" s="54"/>
      <c r="B1267" s="52"/>
      <c r="C1267" s="52"/>
      <c r="D1267" s="53"/>
      <c r="E1267" s="54"/>
    </row>
    <row r="1268" spans="1:5" s="43" customFormat="1" ht="15">
      <c r="A1268" s="72" t="s">
        <v>1016</v>
      </c>
      <c r="B1268" s="52">
        <f>SUM(B5,B234,B238,B250,B340,B391,B447,B504,B629,B699,B773,B792,B903,B967,B1031,B1051,B1081,B1091,B1135,B1155,B1199,B1254,B1255,B1261,B1263)</f>
        <v>197722</v>
      </c>
      <c r="C1268" s="52">
        <v>189862</v>
      </c>
      <c r="D1268" s="53">
        <f>IF(B1268&lt;&gt;0,C1268/B1268,0)</f>
        <v>0.9602472157878233</v>
      </c>
      <c r="E1268" s="54"/>
    </row>
    <row r="1269" spans="2:3" s="43" customFormat="1" ht="13.5">
      <c r="B1269" s="45"/>
      <c r="C1269" s="45"/>
    </row>
  </sheetData>
  <sheetProtection/>
  <mergeCells count="1">
    <mergeCell ref="A2:E2"/>
  </mergeCells>
  <printOptions horizontalCentered="1" verticalCentered="1"/>
  <pageMargins left="0.20069444444444445" right="0.20069444444444445" top="0.19652777777777777" bottom="0.5506944444444445" header="0.3104166666666667" footer="0.2361111111111111"/>
  <pageSetup firstPageNumber="46" useFirstPageNumber="1" horizontalDpi="600" verticalDpi="600" orientation="landscape" paperSize="9" scale="8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9"/>
  <sheetViews>
    <sheetView showZeros="0" view="pageBreakPreview" zoomScale="60" workbookViewId="0" topLeftCell="A29">
      <selection activeCell="G28" sqref="G28"/>
    </sheetView>
  </sheetViews>
  <sheetFormatPr defaultColWidth="9.00390625" defaultRowHeight="14.25" outlineLevelRow="2"/>
  <cols>
    <col min="1" max="1" width="39.375" style="43" customWidth="1"/>
    <col min="2" max="2" width="24.625" style="45" customWidth="1"/>
    <col min="3" max="3" width="23.875" style="45" customWidth="1"/>
    <col min="4" max="4" width="20.125" style="43" customWidth="1"/>
    <col min="5" max="5" width="18.375" style="43" customWidth="1"/>
    <col min="6" max="6" width="15.25390625" style="43" customWidth="1"/>
    <col min="7" max="7" width="11.875" style="43" customWidth="1"/>
    <col min="8" max="8" width="16.25390625" style="43" customWidth="1"/>
    <col min="9" max="16384" width="9.00390625" style="43" customWidth="1"/>
  </cols>
  <sheetData>
    <row r="1" spans="1:5" s="43" customFormat="1" ht="18" customHeight="1">
      <c r="A1" s="46" t="s">
        <v>1017</v>
      </c>
      <c r="B1" s="45"/>
      <c r="C1" s="45"/>
      <c r="E1" s="47" t="s">
        <v>33</v>
      </c>
    </row>
    <row r="2" spans="1:5" s="44" customFormat="1" ht="18.75" customHeight="1">
      <c r="A2" s="48" t="s">
        <v>1018</v>
      </c>
      <c r="B2" s="48"/>
      <c r="C2" s="48"/>
      <c r="D2" s="48"/>
      <c r="E2" s="48"/>
    </row>
    <row r="3" spans="2:5" s="43" customFormat="1" ht="12" customHeight="1">
      <c r="B3" s="45"/>
      <c r="C3" s="45"/>
      <c r="E3" s="47" t="s">
        <v>37</v>
      </c>
    </row>
    <row r="4" spans="1:5" s="43" customFormat="1" ht="30.75" customHeight="1">
      <c r="A4" s="49" t="s">
        <v>38</v>
      </c>
      <c r="B4" s="50" t="s">
        <v>39</v>
      </c>
      <c r="C4" s="49" t="s">
        <v>40</v>
      </c>
      <c r="D4" s="50" t="s">
        <v>41</v>
      </c>
      <c r="E4" s="49" t="s">
        <v>42</v>
      </c>
    </row>
    <row r="5" spans="1:5" s="43" customFormat="1" ht="15">
      <c r="A5" s="51" t="s">
        <v>43</v>
      </c>
      <c r="B5" s="52">
        <f>SUM(B6,B18,B27,B38,B49,B60,B71,B79,B88,B101,B110,B121,B133,B140,B148,B154,B161,B168,B175,B182,B189,B197,B203,B209,B216,B231)</f>
        <v>23528</v>
      </c>
      <c r="C5" s="52">
        <f>SUM(C6,C18,C27,C38,C49,C60,C71,C79,C88,C101,C110,C121,C133,C140,C148,C154,C161,C168,C175,C182,C189,C197,C203,C209,C216,C231)</f>
        <v>27902</v>
      </c>
      <c r="D5" s="53">
        <f aca="true" t="shared" si="0" ref="D5:D68">IF(B5&lt;&gt;0,C5/B5,0)</f>
        <v>1.1859061543692622</v>
      </c>
      <c r="E5" s="54"/>
    </row>
    <row r="6" spans="1:5" s="43" customFormat="1" ht="15" outlineLevel="1">
      <c r="A6" s="55" t="s">
        <v>44</v>
      </c>
      <c r="B6" s="52">
        <f>SUM(B7:B17)</f>
        <v>621</v>
      </c>
      <c r="C6" s="52">
        <f>SUM(C7:C17)</f>
        <v>588</v>
      </c>
      <c r="D6" s="53">
        <f t="shared" si="0"/>
        <v>0.9468599033816425</v>
      </c>
      <c r="E6" s="54"/>
    </row>
    <row r="7" spans="1:5" s="43" customFormat="1" ht="15" outlineLevel="2">
      <c r="A7" s="55" t="s">
        <v>45</v>
      </c>
      <c r="B7" s="52">
        <v>395</v>
      </c>
      <c r="C7" s="52">
        <v>400</v>
      </c>
      <c r="D7" s="53">
        <f t="shared" si="0"/>
        <v>1.0126582278481013</v>
      </c>
      <c r="E7" s="54"/>
    </row>
    <row r="8" spans="1:5" s="43" customFormat="1" ht="15" outlineLevel="2">
      <c r="A8" s="55" t="s">
        <v>46</v>
      </c>
      <c r="B8" s="52">
        <v>12</v>
      </c>
      <c r="C8" s="52">
        <v>20</v>
      </c>
      <c r="D8" s="53">
        <f t="shared" si="0"/>
        <v>1.6666666666666667</v>
      </c>
      <c r="E8" s="54"/>
    </row>
    <row r="9" spans="1:5" s="43" customFormat="1" ht="15" outlineLevel="2">
      <c r="A9" s="56" t="s">
        <v>47</v>
      </c>
      <c r="B9" s="52"/>
      <c r="C9" s="52"/>
      <c r="D9" s="53">
        <f t="shared" si="0"/>
        <v>0</v>
      </c>
      <c r="E9" s="54"/>
    </row>
    <row r="10" spans="1:5" s="43" customFormat="1" ht="15" outlineLevel="2">
      <c r="A10" s="56" t="s">
        <v>48</v>
      </c>
      <c r="B10" s="52">
        <v>58</v>
      </c>
      <c r="C10" s="52">
        <v>38</v>
      </c>
      <c r="D10" s="53">
        <f t="shared" si="0"/>
        <v>0.6551724137931034</v>
      </c>
      <c r="E10" s="54"/>
    </row>
    <row r="11" spans="1:5" s="43" customFormat="1" ht="15" outlineLevel="2">
      <c r="A11" s="56" t="s">
        <v>49</v>
      </c>
      <c r="B11" s="52"/>
      <c r="C11" s="52"/>
      <c r="D11" s="53">
        <f t="shared" si="0"/>
        <v>0</v>
      </c>
      <c r="E11" s="54"/>
    </row>
    <row r="12" spans="1:5" s="43" customFormat="1" ht="15" outlineLevel="2">
      <c r="A12" s="54" t="s">
        <v>50</v>
      </c>
      <c r="B12" s="52"/>
      <c r="C12" s="52"/>
      <c r="D12" s="53">
        <f t="shared" si="0"/>
        <v>0</v>
      </c>
      <c r="E12" s="54"/>
    </row>
    <row r="13" spans="1:5" s="43" customFormat="1" ht="15" outlineLevel="2">
      <c r="A13" s="54" t="s">
        <v>51</v>
      </c>
      <c r="B13" s="52"/>
      <c r="C13" s="52"/>
      <c r="D13" s="53">
        <f t="shared" si="0"/>
        <v>0</v>
      </c>
      <c r="E13" s="54"/>
    </row>
    <row r="14" spans="1:5" s="43" customFormat="1" ht="15" outlineLevel="2">
      <c r="A14" s="54" t="s">
        <v>52</v>
      </c>
      <c r="B14" s="52"/>
      <c r="C14" s="52"/>
      <c r="D14" s="53">
        <f t="shared" si="0"/>
        <v>0</v>
      </c>
      <c r="E14" s="54"/>
    </row>
    <row r="15" spans="1:5" s="43" customFormat="1" ht="15" outlineLevel="2">
      <c r="A15" s="54" t="s">
        <v>53</v>
      </c>
      <c r="B15" s="52"/>
      <c r="C15" s="52"/>
      <c r="D15" s="53">
        <f t="shared" si="0"/>
        <v>0</v>
      </c>
      <c r="E15" s="54"/>
    </row>
    <row r="16" spans="1:5" s="43" customFormat="1" ht="15" outlineLevel="2">
      <c r="A16" s="54" t="s">
        <v>54</v>
      </c>
      <c r="B16" s="52"/>
      <c r="C16" s="52"/>
      <c r="D16" s="53">
        <f t="shared" si="0"/>
        <v>0</v>
      </c>
      <c r="E16" s="54"/>
    </row>
    <row r="17" spans="1:5" s="43" customFormat="1" ht="15" outlineLevel="2">
      <c r="A17" s="54" t="s">
        <v>55</v>
      </c>
      <c r="B17" s="52">
        <v>156</v>
      </c>
      <c r="C17" s="52">
        <v>130</v>
      </c>
      <c r="D17" s="53">
        <f t="shared" si="0"/>
        <v>0.8333333333333334</v>
      </c>
      <c r="E17" s="54"/>
    </row>
    <row r="18" spans="1:5" s="43" customFormat="1" ht="15" outlineLevel="1">
      <c r="A18" s="55" t="s">
        <v>56</v>
      </c>
      <c r="B18" s="52">
        <f>SUM(B19:B26)</f>
        <v>343</v>
      </c>
      <c r="C18" s="52">
        <f>SUM(C19:C26)</f>
        <v>346</v>
      </c>
      <c r="D18" s="53">
        <f t="shared" si="0"/>
        <v>1.0087463556851313</v>
      </c>
      <c r="E18" s="54"/>
    </row>
    <row r="19" spans="1:5" s="43" customFormat="1" ht="15" outlineLevel="2">
      <c r="A19" s="55" t="s">
        <v>45</v>
      </c>
      <c r="B19" s="52">
        <v>225</v>
      </c>
      <c r="C19" s="52">
        <v>170</v>
      </c>
      <c r="D19" s="53">
        <f t="shared" si="0"/>
        <v>0.7555555555555555</v>
      </c>
      <c r="E19" s="54"/>
    </row>
    <row r="20" spans="1:5" s="43" customFormat="1" ht="15" outlineLevel="2">
      <c r="A20" s="55" t="s">
        <v>46</v>
      </c>
      <c r="B20" s="52">
        <v>16</v>
      </c>
      <c r="C20" s="52">
        <v>66</v>
      </c>
      <c r="D20" s="53">
        <f t="shared" si="0"/>
        <v>4.125</v>
      </c>
      <c r="E20" s="54"/>
    </row>
    <row r="21" spans="1:5" s="43" customFormat="1" ht="15" outlineLevel="2">
      <c r="A21" s="56" t="s">
        <v>47</v>
      </c>
      <c r="B21" s="52"/>
      <c r="C21" s="52"/>
      <c r="D21" s="53">
        <f t="shared" si="0"/>
        <v>0</v>
      </c>
      <c r="E21" s="54"/>
    </row>
    <row r="22" spans="1:5" s="43" customFormat="1" ht="15" outlineLevel="2">
      <c r="A22" s="56" t="s">
        <v>57</v>
      </c>
      <c r="B22" s="52">
        <v>30</v>
      </c>
      <c r="C22" s="52">
        <v>30</v>
      </c>
      <c r="D22" s="53">
        <f t="shared" si="0"/>
        <v>1</v>
      </c>
      <c r="E22" s="54"/>
    </row>
    <row r="23" spans="1:5" s="43" customFormat="1" ht="15" outlineLevel="2">
      <c r="A23" s="56" t="s">
        <v>58</v>
      </c>
      <c r="B23" s="52"/>
      <c r="C23" s="52"/>
      <c r="D23" s="53">
        <f t="shared" si="0"/>
        <v>0</v>
      </c>
      <c r="E23" s="54"/>
    </row>
    <row r="24" spans="1:5" s="43" customFormat="1" ht="15" outlineLevel="2">
      <c r="A24" s="56" t="s">
        <v>59</v>
      </c>
      <c r="B24" s="52"/>
      <c r="C24" s="52"/>
      <c r="D24" s="53">
        <f t="shared" si="0"/>
        <v>0</v>
      </c>
      <c r="E24" s="54"/>
    </row>
    <row r="25" spans="1:5" s="43" customFormat="1" ht="15" outlineLevel="2">
      <c r="A25" s="56" t="s">
        <v>54</v>
      </c>
      <c r="B25" s="52"/>
      <c r="C25" s="52"/>
      <c r="D25" s="53">
        <f t="shared" si="0"/>
        <v>0</v>
      </c>
      <c r="E25" s="54"/>
    </row>
    <row r="26" spans="1:5" s="43" customFormat="1" ht="15" outlineLevel="2">
      <c r="A26" s="56" t="s">
        <v>60</v>
      </c>
      <c r="B26" s="52">
        <v>72</v>
      </c>
      <c r="C26" s="52">
        <v>80</v>
      </c>
      <c r="D26" s="53">
        <f t="shared" si="0"/>
        <v>1.1111111111111112</v>
      </c>
      <c r="E26" s="54"/>
    </row>
    <row r="27" spans="1:5" s="43" customFormat="1" ht="15" outlineLevel="1">
      <c r="A27" s="55" t="s">
        <v>61</v>
      </c>
      <c r="B27" s="52">
        <f>SUM(B28:B37)</f>
        <v>9182</v>
      </c>
      <c r="C27" s="52">
        <f>SUM(C28:C37)</f>
        <v>13334</v>
      </c>
      <c r="D27" s="53">
        <f t="shared" si="0"/>
        <v>1.4521890655630583</v>
      </c>
      <c r="E27" s="54"/>
    </row>
    <row r="28" spans="1:5" s="43" customFormat="1" ht="15" outlineLevel="2">
      <c r="A28" s="55" t="s">
        <v>45</v>
      </c>
      <c r="B28" s="52">
        <v>5351</v>
      </c>
      <c r="C28" s="52">
        <v>6220</v>
      </c>
      <c r="D28" s="53">
        <f t="shared" si="0"/>
        <v>1.1623995514857035</v>
      </c>
      <c r="E28" s="54"/>
    </row>
    <row r="29" spans="1:5" s="43" customFormat="1" ht="15" outlineLevel="2">
      <c r="A29" s="55" t="s">
        <v>46</v>
      </c>
      <c r="B29" s="52">
        <v>1364</v>
      </c>
      <c r="C29" s="52">
        <v>2817</v>
      </c>
      <c r="D29" s="53">
        <f t="shared" si="0"/>
        <v>2.0652492668621703</v>
      </c>
      <c r="E29" s="54"/>
    </row>
    <row r="30" spans="1:5" s="43" customFormat="1" ht="15" outlineLevel="2">
      <c r="A30" s="56" t="s">
        <v>47</v>
      </c>
      <c r="B30" s="52">
        <v>502</v>
      </c>
      <c r="C30" s="52">
        <v>365</v>
      </c>
      <c r="D30" s="53">
        <f t="shared" si="0"/>
        <v>0.7270916334661355</v>
      </c>
      <c r="E30" s="54"/>
    </row>
    <row r="31" spans="1:5" s="43" customFormat="1" ht="15" outlineLevel="2">
      <c r="A31" s="56" t="s">
        <v>62</v>
      </c>
      <c r="B31" s="52"/>
      <c r="C31" s="52"/>
      <c r="D31" s="53">
        <f t="shared" si="0"/>
        <v>0</v>
      </c>
      <c r="E31" s="54"/>
    </row>
    <row r="32" spans="1:5" s="43" customFormat="1" ht="15" outlineLevel="2">
      <c r="A32" s="56" t="s">
        <v>63</v>
      </c>
      <c r="B32" s="52"/>
      <c r="C32" s="52"/>
      <c r="D32" s="53">
        <f t="shared" si="0"/>
        <v>0</v>
      </c>
      <c r="E32" s="54"/>
    </row>
    <row r="33" spans="1:5" s="43" customFormat="1" ht="15" outlineLevel="2">
      <c r="A33" s="57" t="s">
        <v>64</v>
      </c>
      <c r="B33" s="52">
        <v>16</v>
      </c>
      <c r="C33" s="52">
        <v>120</v>
      </c>
      <c r="D33" s="53">
        <f t="shared" si="0"/>
        <v>7.5</v>
      </c>
      <c r="E33" s="54"/>
    </row>
    <row r="34" spans="1:5" s="43" customFormat="1" ht="15" outlineLevel="2">
      <c r="A34" s="55" t="s">
        <v>65</v>
      </c>
      <c r="B34" s="52">
        <v>216</v>
      </c>
      <c r="C34" s="52">
        <v>228</v>
      </c>
      <c r="D34" s="53">
        <f t="shared" si="0"/>
        <v>1.0555555555555556</v>
      </c>
      <c r="E34" s="54"/>
    </row>
    <row r="35" spans="1:5" s="43" customFormat="1" ht="15" outlineLevel="2">
      <c r="A35" s="56" t="s">
        <v>66</v>
      </c>
      <c r="B35" s="52"/>
      <c r="C35" s="52"/>
      <c r="D35" s="53">
        <f t="shared" si="0"/>
        <v>0</v>
      </c>
      <c r="E35" s="54"/>
    </row>
    <row r="36" spans="1:5" s="43" customFormat="1" ht="15" outlineLevel="2">
      <c r="A36" s="56" t="s">
        <v>54</v>
      </c>
      <c r="B36" s="52"/>
      <c r="C36" s="52"/>
      <c r="D36" s="53">
        <f t="shared" si="0"/>
        <v>0</v>
      </c>
      <c r="E36" s="54"/>
    </row>
    <row r="37" spans="1:5" s="43" customFormat="1" ht="15" outlineLevel="2">
      <c r="A37" s="56" t="s">
        <v>67</v>
      </c>
      <c r="B37" s="52">
        <v>1733</v>
      </c>
      <c r="C37" s="52">
        <f>4193-609</f>
        <v>3584</v>
      </c>
      <c r="D37" s="53">
        <f t="shared" si="0"/>
        <v>2.0680900173110213</v>
      </c>
      <c r="E37" s="54"/>
    </row>
    <row r="38" spans="1:5" s="43" customFormat="1" ht="15" outlineLevel="1">
      <c r="A38" s="55" t="s">
        <v>68</v>
      </c>
      <c r="B38" s="52">
        <f>SUM(B39:B48)</f>
        <v>1091</v>
      </c>
      <c r="C38" s="52">
        <f>SUM(C39:C48)</f>
        <v>1261</v>
      </c>
      <c r="D38" s="53">
        <f t="shared" si="0"/>
        <v>1.155820348304308</v>
      </c>
      <c r="E38" s="54"/>
    </row>
    <row r="39" spans="1:5" s="43" customFormat="1" ht="15" outlineLevel="2">
      <c r="A39" s="55" t="s">
        <v>45</v>
      </c>
      <c r="B39" s="52">
        <v>441</v>
      </c>
      <c r="C39" s="52">
        <v>680</v>
      </c>
      <c r="D39" s="53">
        <f t="shared" si="0"/>
        <v>1.5419501133786848</v>
      </c>
      <c r="E39" s="54"/>
    </row>
    <row r="40" spans="1:5" s="43" customFormat="1" ht="15" outlineLevel="2">
      <c r="A40" s="55" t="s">
        <v>46</v>
      </c>
      <c r="B40" s="52">
        <v>45</v>
      </c>
      <c r="C40" s="52">
        <v>100</v>
      </c>
      <c r="D40" s="53">
        <f t="shared" si="0"/>
        <v>2.2222222222222223</v>
      </c>
      <c r="E40" s="54"/>
    </row>
    <row r="41" spans="1:5" s="43" customFormat="1" ht="15" outlineLevel="2">
      <c r="A41" s="56" t="s">
        <v>47</v>
      </c>
      <c r="B41" s="52"/>
      <c r="C41" s="52"/>
      <c r="D41" s="53">
        <f t="shared" si="0"/>
        <v>0</v>
      </c>
      <c r="E41" s="54"/>
    </row>
    <row r="42" spans="1:5" s="43" customFormat="1" ht="15" outlineLevel="2">
      <c r="A42" s="56" t="s">
        <v>69</v>
      </c>
      <c r="B42" s="52"/>
      <c r="C42" s="52"/>
      <c r="D42" s="53">
        <f t="shared" si="0"/>
        <v>0</v>
      </c>
      <c r="E42" s="54"/>
    </row>
    <row r="43" spans="1:5" s="43" customFormat="1" ht="15" outlineLevel="2">
      <c r="A43" s="56" t="s">
        <v>70</v>
      </c>
      <c r="B43" s="52"/>
      <c r="C43" s="52"/>
      <c r="D43" s="53">
        <f t="shared" si="0"/>
        <v>0</v>
      </c>
      <c r="E43" s="54"/>
    </row>
    <row r="44" spans="1:5" s="43" customFormat="1" ht="15" outlineLevel="2">
      <c r="A44" s="55" t="s">
        <v>71</v>
      </c>
      <c r="B44" s="52">
        <v>75</v>
      </c>
      <c r="C44" s="52">
        <v>16</v>
      </c>
      <c r="D44" s="53">
        <f t="shared" si="0"/>
        <v>0.21333333333333335</v>
      </c>
      <c r="E44" s="54"/>
    </row>
    <row r="45" spans="1:5" s="43" customFormat="1" ht="15" outlineLevel="2">
      <c r="A45" s="55" t="s">
        <v>72</v>
      </c>
      <c r="B45" s="52"/>
      <c r="C45" s="52"/>
      <c r="D45" s="53">
        <f t="shared" si="0"/>
        <v>0</v>
      </c>
      <c r="E45" s="54"/>
    </row>
    <row r="46" spans="1:5" s="43" customFormat="1" ht="15" outlineLevel="2">
      <c r="A46" s="55" t="s">
        <v>73</v>
      </c>
      <c r="B46" s="52"/>
      <c r="C46" s="52"/>
      <c r="D46" s="53">
        <f t="shared" si="0"/>
        <v>0</v>
      </c>
      <c r="E46" s="54"/>
    </row>
    <row r="47" spans="1:5" s="43" customFormat="1" ht="15" outlineLevel="2">
      <c r="A47" s="55" t="s">
        <v>54</v>
      </c>
      <c r="B47" s="52">
        <v>15</v>
      </c>
      <c r="C47" s="52">
        <v>15</v>
      </c>
      <c r="D47" s="53">
        <f t="shared" si="0"/>
        <v>1</v>
      </c>
      <c r="E47" s="54"/>
    </row>
    <row r="48" spans="1:5" s="43" customFormat="1" ht="15" outlineLevel="2">
      <c r="A48" s="56" t="s">
        <v>74</v>
      </c>
      <c r="B48" s="52">
        <v>515</v>
      </c>
      <c r="C48" s="52">
        <v>450</v>
      </c>
      <c r="D48" s="53">
        <f t="shared" si="0"/>
        <v>0.8737864077669902</v>
      </c>
      <c r="E48" s="54"/>
    </row>
    <row r="49" spans="1:5" s="43" customFormat="1" ht="15" outlineLevel="1">
      <c r="A49" s="56" t="s">
        <v>75</v>
      </c>
      <c r="B49" s="52">
        <f>SUM(B50:B59)</f>
        <v>523</v>
      </c>
      <c r="C49" s="52">
        <f>SUM(C50:C59)</f>
        <v>589</v>
      </c>
      <c r="D49" s="53">
        <f t="shared" si="0"/>
        <v>1.1261950286806883</v>
      </c>
      <c r="E49" s="54"/>
    </row>
    <row r="50" spans="1:5" s="43" customFormat="1" ht="15" outlineLevel="2">
      <c r="A50" s="56" t="s">
        <v>45</v>
      </c>
      <c r="B50" s="52">
        <v>167</v>
      </c>
      <c r="C50" s="52">
        <v>136</v>
      </c>
      <c r="D50" s="53">
        <f t="shared" si="0"/>
        <v>0.8143712574850299</v>
      </c>
      <c r="E50" s="54"/>
    </row>
    <row r="51" spans="1:5" s="43" customFormat="1" ht="15" outlineLevel="2">
      <c r="A51" s="54" t="s">
        <v>46</v>
      </c>
      <c r="B51" s="52">
        <v>101</v>
      </c>
      <c r="C51" s="52">
        <f>75+22</f>
        <v>97</v>
      </c>
      <c r="D51" s="53">
        <f t="shared" si="0"/>
        <v>0.9603960396039604</v>
      </c>
      <c r="E51" s="54"/>
    </row>
    <row r="52" spans="1:5" s="43" customFormat="1" ht="15" outlineLevel="2">
      <c r="A52" s="55" t="s">
        <v>47</v>
      </c>
      <c r="B52" s="52"/>
      <c r="C52" s="52"/>
      <c r="D52" s="53">
        <f t="shared" si="0"/>
        <v>0</v>
      </c>
      <c r="E52" s="54"/>
    </row>
    <row r="53" spans="1:5" s="43" customFormat="1" ht="15" outlineLevel="2">
      <c r="A53" s="55" t="s">
        <v>76</v>
      </c>
      <c r="B53" s="52"/>
      <c r="C53" s="52"/>
      <c r="D53" s="53">
        <f t="shared" si="0"/>
        <v>0</v>
      </c>
      <c r="E53" s="54"/>
    </row>
    <row r="54" spans="1:5" s="43" customFormat="1" ht="15" outlineLevel="2">
      <c r="A54" s="55" t="s">
        <v>77</v>
      </c>
      <c r="B54" s="52">
        <v>21</v>
      </c>
      <c r="C54" s="52">
        <v>36</v>
      </c>
      <c r="D54" s="53">
        <f t="shared" si="0"/>
        <v>1.7142857142857142</v>
      </c>
      <c r="E54" s="54"/>
    </row>
    <row r="55" spans="1:5" s="43" customFormat="1" ht="15" outlineLevel="2">
      <c r="A55" s="56" t="s">
        <v>78</v>
      </c>
      <c r="B55" s="52"/>
      <c r="C55" s="52"/>
      <c r="D55" s="53">
        <f t="shared" si="0"/>
        <v>0</v>
      </c>
      <c r="E55" s="54"/>
    </row>
    <row r="56" spans="1:5" s="43" customFormat="1" ht="15" outlineLevel="2">
      <c r="A56" s="56" t="s">
        <v>79</v>
      </c>
      <c r="B56" s="52">
        <v>121</v>
      </c>
      <c r="C56" s="52">
        <v>80</v>
      </c>
      <c r="D56" s="53">
        <f t="shared" si="0"/>
        <v>0.6611570247933884</v>
      </c>
      <c r="E56" s="54"/>
    </row>
    <row r="57" spans="1:5" s="43" customFormat="1" ht="15" outlineLevel="2">
      <c r="A57" s="56" t="s">
        <v>80</v>
      </c>
      <c r="B57" s="52">
        <v>24</v>
      </c>
      <c r="C57" s="52">
        <v>22</v>
      </c>
      <c r="D57" s="53">
        <f t="shared" si="0"/>
        <v>0.9166666666666666</v>
      </c>
      <c r="E57" s="54"/>
    </row>
    <row r="58" spans="1:5" s="43" customFormat="1" ht="15" outlineLevel="2">
      <c r="A58" s="55" t="s">
        <v>54</v>
      </c>
      <c r="B58" s="52"/>
      <c r="C58" s="52"/>
      <c r="D58" s="53">
        <f t="shared" si="0"/>
        <v>0</v>
      </c>
      <c r="E58" s="54"/>
    </row>
    <row r="59" spans="1:5" s="43" customFormat="1" ht="15" outlineLevel="2">
      <c r="A59" s="56" t="s">
        <v>81</v>
      </c>
      <c r="B59" s="52">
        <v>89</v>
      </c>
      <c r="C59" s="52">
        <v>218</v>
      </c>
      <c r="D59" s="53">
        <f t="shared" si="0"/>
        <v>2.449438202247191</v>
      </c>
      <c r="E59" s="54"/>
    </row>
    <row r="60" spans="1:5" s="43" customFormat="1" ht="15" outlineLevel="1">
      <c r="A60" s="57" t="s">
        <v>82</v>
      </c>
      <c r="B60" s="52">
        <f>SUM(B61:B70)</f>
        <v>2245</v>
      </c>
      <c r="C60" s="52">
        <f>SUM(C61:C70)</f>
        <v>2311</v>
      </c>
      <c r="D60" s="53">
        <f t="shared" si="0"/>
        <v>1.0293986636971046</v>
      </c>
      <c r="E60" s="54"/>
    </row>
    <row r="61" spans="1:5" s="43" customFormat="1" ht="15" outlineLevel="2">
      <c r="A61" s="56" t="s">
        <v>45</v>
      </c>
      <c r="B61" s="52">
        <v>1360</v>
      </c>
      <c r="C61" s="52">
        <v>998</v>
      </c>
      <c r="D61" s="53">
        <f t="shared" si="0"/>
        <v>0.7338235294117647</v>
      </c>
      <c r="E61" s="54"/>
    </row>
    <row r="62" spans="1:5" s="43" customFormat="1" ht="15" outlineLevel="2">
      <c r="A62" s="54" t="s">
        <v>46</v>
      </c>
      <c r="B62" s="52">
        <v>195</v>
      </c>
      <c r="C62" s="52">
        <v>487</v>
      </c>
      <c r="D62" s="53">
        <f t="shared" si="0"/>
        <v>2.4974358974358974</v>
      </c>
      <c r="E62" s="54"/>
    </row>
    <row r="63" spans="1:5" s="43" customFormat="1" ht="15" outlineLevel="2">
      <c r="A63" s="54" t="s">
        <v>47</v>
      </c>
      <c r="B63" s="52"/>
      <c r="C63" s="52"/>
      <c r="D63" s="53">
        <f t="shared" si="0"/>
        <v>0</v>
      </c>
      <c r="E63" s="54"/>
    </row>
    <row r="64" spans="1:5" s="43" customFormat="1" ht="15" outlineLevel="2">
      <c r="A64" s="54" t="s">
        <v>83</v>
      </c>
      <c r="B64" s="52"/>
      <c r="C64" s="52"/>
      <c r="D64" s="53">
        <f t="shared" si="0"/>
        <v>0</v>
      </c>
      <c r="E64" s="54"/>
    </row>
    <row r="65" spans="1:5" s="43" customFormat="1" ht="15" outlineLevel="2">
      <c r="A65" s="54" t="s">
        <v>84</v>
      </c>
      <c r="B65" s="52"/>
      <c r="C65" s="52"/>
      <c r="D65" s="53">
        <f t="shared" si="0"/>
        <v>0</v>
      </c>
      <c r="E65" s="54"/>
    </row>
    <row r="66" spans="1:5" s="43" customFormat="1" ht="15" outlineLevel="2">
      <c r="A66" s="54" t="s">
        <v>85</v>
      </c>
      <c r="B66" s="52"/>
      <c r="C66" s="52"/>
      <c r="D66" s="53">
        <f t="shared" si="0"/>
        <v>0</v>
      </c>
      <c r="E66" s="54"/>
    </row>
    <row r="67" spans="1:5" s="43" customFormat="1" ht="15" outlineLevel="2">
      <c r="A67" s="55" t="s">
        <v>86</v>
      </c>
      <c r="B67" s="52">
        <v>25</v>
      </c>
      <c r="C67" s="52">
        <v>60</v>
      </c>
      <c r="D67" s="53">
        <f t="shared" si="0"/>
        <v>2.4</v>
      </c>
      <c r="E67" s="54"/>
    </row>
    <row r="68" spans="1:5" s="43" customFormat="1" ht="15" outlineLevel="2">
      <c r="A68" s="56" t="s">
        <v>87</v>
      </c>
      <c r="B68" s="52"/>
      <c r="C68" s="52"/>
      <c r="D68" s="53">
        <f t="shared" si="0"/>
        <v>0</v>
      </c>
      <c r="E68" s="54"/>
    </row>
    <row r="69" spans="1:5" s="43" customFormat="1" ht="15" outlineLevel="2">
      <c r="A69" s="56" t="s">
        <v>54</v>
      </c>
      <c r="B69" s="52"/>
      <c r="C69" s="52"/>
      <c r="D69" s="53">
        <f aca="true" t="shared" si="1" ref="D69:D132">IF(B69&lt;&gt;0,C69/B69,0)</f>
        <v>0</v>
      </c>
      <c r="E69" s="54"/>
    </row>
    <row r="70" spans="1:5" s="43" customFormat="1" ht="15" outlineLevel="2">
      <c r="A70" s="56" t="s">
        <v>88</v>
      </c>
      <c r="B70" s="52">
        <v>665</v>
      </c>
      <c r="C70" s="52">
        <v>766</v>
      </c>
      <c r="D70" s="53">
        <f t="shared" si="1"/>
        <v>1.1518796992481204</v>
      </c>
      <c r="E70" s="54"/>
    </row>
    <row r="71" spans="1:5" s="43" customFormat="1" ht="15" outlineLevel="1">
      <c r="A71" s="55" t="s">
        <v>89</v>
      </c>
      <c r="B71" s="58">
        <f>SUM(B72:B78)</f>
        <v>2318</v>
      </c>
      <c r="C71" s="58">
        <f>SUM(C72:C78)</f>
        <v>1830</v>
      </c>
      <c r="D71" s="53">
        <f t="shared" si="1"/>
        <v>0.7894736842105263</v>
      </c>
      <c r="E71" s="54"/>
    </row>
    <row r="72" spans="1:5" s="43" customFormat="1" ht="15" outlineLevel="2">
      <c r="A72" s="55" t="s">
        <v>45</v>
      </c>
      <c r="B72" s="52">
        <v>1770</v>
      </c>
      <c r="C72" s="52">
        <v>1245</v>
      </c>
      <c r="D72" s="53">
        <f t="shared" si="1"/>
        <v>0.7033898305084746</v>
      </c>
      <c r="E72" s="54"/>
    </row>
    <row r="73" spans="1:5" s="43" customFormat="1" ht="15" outlineLevel="2">
      <c r="A73" s="55" t="s">
        <v>46</v>
      </c>
      <c r="B73" s="52">
        <v>498</v>
      </c>
      <c r="C73" s="52">
        <v>284</v>
      </c>
      <c r="D73" s="53">
        <f t="shared" si="1"/>
        <v>0.570281124497992</v>
      </c>
      <c r="E73" s="54"/>
    </row>
    <row r="74" spans="1:5" s="43" customFormat="1" ht="15" outlineLevel="2">
      <c r="A74" s="56" t="s">
        <v>47</v>
      </c>
      <c r="B74" s="52"/>
      <c r="C74" s="52"/>
      <c r="D74" s="53">
        <f t="shared" si="1"/>
        <v>0</v>
      </c>
      <c r="E74" s="54"/>
    </row>
    <row r="75" spans="1:5" s="43" customFormat="1" ht="15" outlineLevel="2">
      <c r="A75" s="55" t="s">
        <v>86</v>
      </c>
      <c r="B75" s="52"/>
      <c r="C75" s="52"/>
      <c r="D75" s="53">
        <f t="shared" si="1"/>
        <v>0</v>
      </c>
      <c r="E75" s="54"/>
    </row>
    <row r="76" spans="1:5" s="43" customFormat="1" ht="15" outlineLevel="2">
      <c r="A76" s="56" t="s">
        <v>90</v>
      </c>
      <c r="B76" s="52">
        <v>50</v>
      </c>
      <c r="C76" s="52">
        <v>250</v>
      </c>
      <c r="D76" s="53">
        <f t="shared" si="1"/>
        <v>5</v>
      </c>
      <c r="E76" s="54"/>
    </row>
    <row r="77" spans="1:5" s="43" customFormat="1" ht="15" outlineLevel="2">
      <c r="A77" s="56" t="s">
        <v>54</v>
      </c>
      <c r="B77" s="52"/>
      <c r="C77" s="52"/>
      <c r="D77" s="53">
        <f t="shared" si="1"/>
        <v>0</v>
      </c>
      <c r="E77" s="54"/>
    </row>
    <row r="78" spans="1:5" s="43" customFormat="1" ht="15" outlineLevel="2">
      <c r="A78" s="56" t="s">
        <v>91</v>
      </c>
      <c r="B78" s="52"/>
      <c r="C78" s="52">
        <v>51</v>
      </c>
      <c r="D78" s="53">
        <f t="shared" si="1"/>
        <v>0</v>
      </c>
      <c r="E78" s="54"/>
    </row>
    <row r="79" spans="1:5" s="43" customFormat="1" ht="15" outlineLevel="1">
      <c r="A79" s="56" t="s">
        <v>92</v>
      </c>
      <c r="B79" s="58">
        <f>SUM(B80:B87)</f>
        <v>348</v>
      </c>
      <c r="C79" s="58">
        <f>SUM(C80:C87)</f>
        <v>301</v>
      </c>
      <c r="D79" s="53">
        <f t="shared" si="1"/>
        <v>0.8649425287356322</v>
      </c>
      <c r="E79" s="54"/>
    </row>
    <row r="80" spans="1:5" s="43" customFormat="1" ht="15" outlineLevel="2">
      <c r="A80" s="55" t="s">
        <v>45</v>
      </c>
      <c r="B80" s="52">
        <v>203</v>
      </c>
      <c r="C80" s="52">
        <v>156</v>
      </c>
      <c r="D80" s="53">
        <f t="shared" si="1"/>
        <v>0.7684729064039408</v>
      </c>
      <c r="E80" s="54"/>
    </row>
    <row r="81" spans="1:5" s="43" customFormat="1" ht="15" outlineLevel="2">
      <c r="A81" s="55" t="s">
        <v>46</v>
      </c>
      <c r="B81" s="52">
        <v>29</v>
      </c>
      <c r="C81" s="52">
        <v>12</v>
      </c>
      <c r="D81" s="53">
        <f t="shared" si="1"/>
        <v>0.41379310344827586</v>
      </c>
      <c r="E81" s="54"/>
    </row>
    <row r="82" spans="1:5" s="43" customFormat="1" ht="15" outlineLevel="2">
      <c r="A82" s="55" t="s">
        <v>47</v>
      </c>
      <c r="B82" s="52"/>
      <c r="C82" s="52"/>
      <c r="D82" s="53">
        <f t="shared" si="1"/>
        <v>0</v>
      </c>
      <c r="E82" s="54"/>
    </row>
    <row r="83" spans="1:5" s="43" customFormat="1" ht="15" outlineLevel="2">
      <c r="A83" s="59" t="s">
        <v>93</v>
      </c>
      <c r="B83" s="52">
        <v>81</v>
      </c>
      <c r="C83" s="52">
        <v>80</v>
      </c>
      <c r="D83" s="53">
        <f t="shared" si="1"/>
        <v>0.9876543209876543</v>
      </c>
      <c r="E83" s="54"/>
    </row>
    <row r="84" spans="1:5" s="43" customFormat="1" ht="15" outlineLevel="2">
      <c r="A84" s="56" t="s">
        <v>94</v>
      </c>
      <c r="B84" s="52"/>
      <c r="C84" s="52"/>
      <c r="D84" s="53">
        <f t="shared" si="1"/>
        <v>0</v>
      </c>
      <c r="E84" s="54"/>
    </row>
    <row r="85" spans="1:5" s="43" customFormat="1" ht="15" outlineLevel="2">
      <c r="A85" s="56" t="s">
        <v>86</v>
      </c>
      <c r="B85" s="52">
        <v>2</v>
      </c>
      <c r="C85" s="52">
        <v>30</v>
      </c>
      <c r="D85" s="53">
        <f t="shared" si="1"/>
        <v>15</v>
      </c>
      <c r="E85" s="54"/>
    </row>
    <row r="86" spans="1:5" s="43" customFormat="1" ht="15" outlineLevel="2">
      <c r="A86" s="56" t="s">
        <v>54</v>
      </c>
      <c r="B86" s="52"/>
      <c r="C86" s="52"/>
      <c r="D86" s="53">
        <f t="shared" si="1"/>
        <v>0</v>
      </c>
      <c r="E86" s="54"/>
    </row>
    <row r="87" spans="1:5" s="43" customFormat="1" ht="15" outlineLevel="2">
      <c r="A87" s="54" t="s">
        <v>95</v>
      </c>
      <c r="B87" s="52">
        <v>33</v>
      </c>
      <c r="C87" s="52">
        <v>23</v>
      </c>
      <c r="D87" s="53">
        <f t="shared" si="1"/>
        <v>0.696969696969697</v>
      </c>
      <c r="E87" s="54"/>
    </row>
    <row r="88" spans="1:5" s="43" customFormat="1" ht="15" outlineLevel="1">
      <c r="A88" s="55" t="s">
        <v>96</v>
      </c>
      <c r="B88" s="58">
        <f>SUM(B89:B100)</f>
        <v>0</v>
      </c>
      <c r="C88" s="58">
        <f>SUM(C89:C100)</f>
        <v>0</v>
      </c>
      <c r="D88" s="53">
        <f t="shared" si="1"/>
        <v>0</v>
      </c>
      <c r="E88" s="54"/>
    </row>
    <row r="89" spans="1:5" s="43" customFormat="1" ht="15" outlineLevel="2">
      <c r="A89" s="55" t="s">
        <v>45</v>
      </c>
      <c r="B89" s="52"/>
      <c r="C89" s="52"/>
      <c r="D89" s="53">
        <f t="shared" si="1"/>
        <v>0</v>
      </c>
      <c r="E89" s="54"/>
    </row>
    <row r="90" spans="1:5" s="43" customFormat="1" ht="15" outlineLevel="2">
      <c r="A90" s="56" t="s">
        <v>46</v>
      </c>
      <c r="B90" s="52"/>
      <c r="C90" s="52"/>
      <c r="D90" s="53">
        <f t="shared" si="1"/>
        <v>0</v>
      </c>
      <c r="E90" s="54"/>
    </row>
    <row r="91" spans="1:5" s="43" customFormat="1" ht="15" outlineLevel="2">
      <c r="A91" s="56" t="s">
        <v>47</v>
      </c>
      <c r="B91" s="52"/>
      <c r="C91" s="52"/>
      <c r="D91" s="53">
        <f t="shared" si="1"/>
        <v>0</v>
      </c>
      <c r="E91" s="54"/>
    </row>
    <row r="92" spans="1:5" s="43" customFormat="1" ht="15" outlineLevel="2">
      <c r="A92" s="55" t="s">
        <v>97</v>
      </c>
      <c r="B92" s="52"/>
      <c r="C92" s="52"/>
      <c r="D92" s="53">
        <f t="shared" si="1"/>
        <v>0</v>
      </c>
      <c r="E92" s="54"/>
    </row>
    <row r="93" spans="1:5" s="43" customFormat="1" ht="15" outlineLevel="2">
      <c r="A93" s="55" t="s">
        <v>98</v>
      </c>
      <c r="B93" s="52"/>
      <c r="C93" s="52"/>
      <c r="D93" s="53">
        <f t="shared" si="1"/>
        <v>0</v>
      </c>
      <c r="E93" s="54"/>
    </row>
    <row r="94" spans="1:5" s="43" customFormat="1" ht="15" outlineLevel="2">
      <c r="A94" s="55" t="s">
        <v>86</v>
      </c>
      <c r="B94" s="52"/>
      <c r="C94" s="52"/>
      <c r="D94" s="53">
        <f t="shared" si="1"/>
        <v>0</v>
      </c>
      <c r="E94" s="54"/>
    </row>
    <row r="95" spans="1:5" s="43" customFormat="1" ht="15" outlineLevel="2">
      <c r="A95" s="55" t="s">
        <v>99</v>
      </c>
      <c r="B95" s="52"/>
      <c r="C95" s="52"/>
      <c r="D95" s="53">
        <f t="shared" si="1"/>
        <v>0</v>
      </c>
      <c r="E95" s="54"/>
    </row>
    <row r="96" spans="1:5" s="43" customFormat="1" ht="15" outlineLevel="2">
      <c r="A96" s="55" t="s">
        <v>100</v>
      </c>
      <c r="B96" s="52"/>
      <c r="C96" s="52"/>
      <c r="D96" s="53">
        <f t="shared" si="1"/>
        <v>0</v>
      </c>
      <c r="E96" s="54"/>
    </row>
    <row r="97" spans="1:5" s="43" customFormat="1" ht="15" outlineLevel="2">
      <c r="A97" s="55" t="s">
        <v>101</v>
      </c>
      <c r="B97" s="52"/>
      <c r="C97" s="52"/>
      <c r="D97" s="53">
        <f t="shared" si="1"/>
        <v>0</v>
      </c>
      <c r="E97" s="54"/>
    </row>
    <row r="98" spans="1:5" s="43" customFormat="1" ht="15" outlineLevel="2">
      <c r="A98" s="55" t="s">
        <v>102</v>
      </c>
      <c r="B98" s="52"/>
      <c r="C98" s="52"/>
      <c r="D98" s="53">
        <f t="shared" si="1"/>
        <v>0</v>
      </c>
      <c r="E98" s="54"/>
    </row>
    <row r="99" spans="1:5" s="43" customFormat="1" ht="15" outlineLevel="2">
      <c r="A99" s="56" t="s">
        <v>54</v>
      </c>
      <c r="B99" s="52"/>
      <c r="C99" s="52"/>
      <c r="D99" s="53">
        <f t="shared" si="1"/>
        <v>0</v>
      </c>
      <c r="E99" s="54"/>
    </row>
    <row r="100" spans="1:5" s="43" customFormat="1" ht="15" outlineLevel="2">
      <c r="A100" s="56" t="s">
        <v>103</v>
      </c>
      <c r="B100" s="52"/>
      <c r="C100" s="52"/>
      <c r="D100" s="53">
        <f t="shared" si="1"/>
        <v>0</v>
      </c>
      <c r="E100" s="54"/>
    </row>
    <row r="101" spans="1:5" s="43" customFormat="1" ht="15" outlineLevel="1">
      <c r="A101" s="60" t="s">
        <v>104</v>
      </c>
      <c r="B101" s="58">
        <f>SUM(B102:B109)</f>
        <v>1519</v>
      </c>
      <c r="C101" s="58">
        <f>SUM(C102:C109)</f>
        <v>1136</v>
      </c>
      <c r="D101" s="53">
        <f t="shared" si="1"/>
        <v>0.7478604344963792</v>
      </c>
      <c r="E101" s="54"/>
    </row>
    <row r="102" spans="1:5" s="43" customFormat="1" ht="15" outlineLevel="2">
      <c r="A102" s="55" t="s">
        <v>45</v>
      </c>
      <c r="B102" s="52">
        <v>707</v>
      </c>
      <c r="C102" s="52">
        <v>527</v>
      </c>
      <c r="D102" s="53">
        <f t="shared" si="1"/>
        <v>0.7454031117397454</v>
      </c>
      <c r="E102" s="54"/>
    </row>
    <row r="103" spans="1:5" s="43" customFormat="1" ht="15" outlineLevel="2">
      <c r="A103" s="55" t="s">
        <v>46</v>
      </c>
      <c r="B103" s="52">
        <v>49</v>
      </c>
      <c r="C103" s="52">
        <v>166</v>
      </c>
      <c r="D103" s="53">
        <f t="shared" si="1"/>
        <v>3.3877551020408165</v>
      </c>
      <c r="E103" s="54"/>
    </row>
    <row r="104" spans="1:5" s="43" customFormat="1" ht="15" outlineLevel="2">
      <c r="A104" s="55" t="s">
        <v>47</v>
      </c>
      <c r="B104" s="52"/>
      <c r="C104" s="52"/>
      <c r="D104" s="53">
        <f t="shared" si="1"/>
        <v>0</v>
      </c>
      <c r="E104" s="54"/>
    </row>
    <row r="105" spans="1:5" s="43" customFormat="1" ht="15" outlineLevel="2">
      <c r="A105" s="56" t="s">
        <v>105</v>
      </c>
      <c r="B105" s="52">
        <v>100</v>
      </c>
      <c r="C105" s="52">
        <v>123</v>
      </c>
      <c r="D105" s="53">
        <f t="shared" si="1"/>
        <v>1.23</v>
      </c>
      <c r="E105" s="54"/>
    </row>
    <row r="106" spans="1:5" s="43" customFormat="1" ht="15" outlineLevel="2">
      <c r="A106" s="56" t="s">
        <v>106</v>
      </c>
      <c r="B106" s="52">
        <v>250</v>
      </c>
      <c r="C106" s="52"/>
      <c r="D106" s="53">
        <f t="shared" si="1"/>
        <v>0</v>
      </c>
      <c r="E106" s="54"/>
    </row>
    <row r="107" spans="1:5" s="43" customFormat="1" ht="15" outlineLevel="2">
      <c r="A107" s="56" t="s">
        <v>107</v>
      </c>
      <c r="B107" s="52"/>
      <c r="C107" s="52"/>
      <c r="D107" s="53">
        <f t="shared" si="1"/>
        <v>0</v>
      </c>
      <c r="E107" s="54"/>
    </row>
    <row r="108" spans="1:5" s="43" customFormat="1" ht="15" outlineLevel="2">
      <c r="A108" s="55" t="s">
        <v>54</v>
      </c>
      <c r="B108" s="52"/>
      <c r="C108" s="52"/>
      <c r="D108" s="53">
        <f t="shared" si="1"/>
        <v>0</v>
      </c>
      <c r="E108" s="54"/>
    </row>
    <row r="109" spans="1:5" s="43" customFormat="1" ht="15" outlineLevel="2">
      <c r="A109" s="55" t="s">
        <v>108</v>
      </c>
      <c r="B109" s="52">
        <v>413</v>
      </c>
      <c r="C109" s="52">
        <v>320</v>
      </c>
      <c r="D109" s="53">
        <f t="shared" si="1"/>
        <v>0.774818401937046</v>
      </c>
      <c r="E109" s="54"/>
    </row>
    <row r="110" spans="1:5" s="43" customFormat="1" ht="15" outlineLevel="1">
      <c r="A110" s="54" t="s">
        <v>109</v>
      </c>
      <c r="B110" s="58">
        <f>SUM(B111:B120)</f>
        <v>134</v>
      </c>
      <c r="C110" s="58">
        <f>SUM(C111:C120)</f>
        <v>300</v>
      </c>
      <c r="D110" s="53">
        <f t="shared" si="1"/>
        <v>2.2388059701492535</v>
      </c>
      <c r="E110" s="54"/>
    </row>
    <row r="111" spans="1:5" s="43" customFormat="1" ht="15" outlineLevel="2">
      <c r="A111" s="55" t="s">
        <v>45</v>
      </c>
      <c r="B111" s="52">
        <v>89</v>
      </c>
      <c r="C111" s="52">
        <v>8</v>
      </c>
      <c r="D111" s="53">
        <f t="shared" si="1"/>
        <v>0.0898876404494382</v>
      </c>
      <c r="E111" s="54"/>
    </row>
    <row r="112" spans="1:5" s="43" customFormat="1" ht="15" outlineLevel="2">
      <c r="A112" s="55" t="s">
        <v>46</v>
      </c>
      <c r="B112" s="52">
        <v>2</v>
      </c>
      <c r="C112" s="52">
        <v>24</v>
      </c>
      <c r="D112" s="53">
        <f t="shared" si="1"/>
        <v>12</v>
      </c>
      <c r="E112" s="54"/>
    </row>
    <row r="113" spans="1:5" s="43" customFormat="1" ht="15" outlineLevel="2">
      <c r="A113" s="55" t="s">
        <v>47</v>
      </c>
      <c r="B113" s="52"/>
      <c r="C113" s="52"/>
      <c r="D113" s="53">
        <f t="shared" si="1"/>
        <v>0</v>
      </c>
      <c r="E113" s="54"/>
    </row>
    <row r="114" spans="1:5" s="43" customFormat="1" ht="15" outlineLevel="2">
      <c r="A114" s="56" t="s">
        <v>110</v>
      </c>
      <c r="B114" s="52"/>
      <c r="C114" s="52"/>
      <c r="D114" s="53">
        <f t="shared" si="1"/>
        <v>0</v>
      </c>
      <c r="E114" s="54"/>
    </row>
    <row r="115" spans="1:5" s="43" customFormat="1" ht="15" outlineLevel="2">
      <c r="A115" s="56" t="s">
        <v>111</v>
      </c>
      <c r="B115" s="52"/>
      <c r="C115" s="52"/>
      <c r="D115" s="53">
        <f t="shared" si="1"/>
        <v>0</v>
      </c>
      <c r="E115" s="54"/>
    </row>
    <row r="116" spans="1:5" s="43" customFormat="1" ht="15" outlineLevel="2">
      <c r="A116" s="56" t="s">
        <v>112</v>
      </c>
      <c r="B116" s="52"/>
      <c r="C116" s="52"/>
      <c r="D116" s="53">
        <f t="shared" si="1"/>
        <v>0</v>
      </c>
      <c r="E116" s="54"/>
    </row>
    <row r="117" spans="1:5" s="43" customFormat="1" ht="15" outlineLevel="2">
      <c r="A117" s="55" t="s">
        <v>113</v>
      </c>
      <c r="B117" s="52"/>
      <c r="C117" s="52"/>
      <c r="D117" s="53">
        <f t="shared" si="1"/>
        <v>0</v>
      </c>
      <c r="E117" s="54"/>
    </row>
    <row r="118" spans="1:5" s="43" customFormat="1" ht="15" outlineLevel="2">
      <c r="A118" s="55" t="s">
        <v>114</v>
      </c>
      <c r="B118" s="52">
        <v>4</v>
      </c>
      <c r="C118" s="52">
        <v>160</v>
      </c>
      <c r="D118" s="53">
        <f t="shared" si="1"/>
        <v>40</v>
      </c>
      <c r="E118" s="54"/>
    </row>
    <row r="119" spans="1:5" s="43" customFormat="1" ht="15" outlineLevel="2">
      <c r="A119" s="55" t="s">
        <v>54</v>
      </c>
      <c r="B119" s="52"/>
      <c r="C119" s="52"/>
      <c r="D119" s="53">
        <f t="shared" si="1"/>
        <v>0</v>
      </c>
      <c r="E119" s="54"/>
    </row>
    <row r="120" spans="1:5" s="43" customFormat="1" ht="15" outlineLevel="2">
      <c r="A120" s="56" t="s">
        <v>115</v>
      </c>
      <c r="B120" s="52">
        <v>39</v>
      </c>
      <c r="C120" s="52">
        <v>108</v>
      </c>
      <c r="D120" s="53">
        <f t="shared" si="1"/>
        <v>2.769230769230769</v>
      </c>
      <c r="E120" s="54"/>
    </row>
    <row r="121" spans="1:5" s="43" customFormat="1" ht="15" outlineLevel="1">
      <c r="A121" s="56" t="s">
        <v>116</v>
      </c>
      <c r="B121" s="58">
        <f>SUM(B122:B132)</f>
        <v>0</v>
      </c>
      <c r="C121" s="58">
        <f>SUM(C122:C132)</f>
        <v>0</v>
      </c>
      <c r="D121" s="53">
        <f t="shared" si="1"/>
        <v>0</v>
      </c>
      <c r="E121" s="54"/>
    </row>
    <row r="122" spans="1:5" s="43" customFormat="1" ht="15" outlineLevel="2">
      <c r="A122" s="56" t="s">
        <v>45</v>
      </c>
      <c r="B122" s="52"/>
      <c r="C122" s="52"/>
      <c r="D122" s="53">
        <f t="shared" si="1"/>
        <v>0</v>
      </c>
      <c r="E122" s="54"/>
    </row>
    <row r="123" spans="1:5" s="43" customFormat="1" ht="15" outlineLevel="2">
      <c r="A123" s="54" t="s">
        <v>46</v>
      </c>
      <c r="B123" s="52"/>
      <c r="C123" s="52"/>
      <c r="D123" s="53">
        <f t="shared" si="1"/>
        <v>0</v>
      </c>
      <c r="E123" s="54"/>
    </row>
    <row r="124" spans="1:5" s="43" customFormat="1" ht="15" outlineLevel="2">
      <c r="A124" s="55" t="s">
        <v>47</v>
      </c>
      <c r="B124" s="52"/>
      <c r="C124" s="52"/>
      <c r="D124" s="53">
        <f t="shared" si="1"/>
        <v>0</v>
      </c>
      <c r="E124" s="54"/>
    </row>
    <row r="125" spans="1:5" s="43" customFormat="1" ht="15" outlineLevel="2">
      <c r="A125" s="55" t="s">
        <v>117</v>
      </c>
      <c r="B125" s="52"/>
      <c r="C125" s="52"/>
      <c r="D125" s="53">
        <f t="shared" si="1"/>
        <v>0</v>
      </c>
      <c r="E125" s="54"/>
    </row>
    <row r="126" spans="1:5" s="43" customFormat="1" ht="15" outlineLevel="2">
      <c r="A126" s="55" t="s">
        <v>118</v>
      </c>
      <c r="B126" s="52"/>
      <c r="C126" s="52"/>
      <c r="D126" s="53">
        <f t="shared" si="1"/>
        <v>0</v>
      </c>
      <c r="E126" s="54"/>
    </row>
    <row r="127" spans="1:5" s="43" customFormat="1" ht="15" outlineLevel="2">
      <c r="A127" s="56" t="s">
        <v>119</v>
      </c>
      <c r="B127" s="52"/>
      <c r="C127" s="52"/>
      <c r="D127" s="53">
        <f t="shared" si="1"/>
        <v>0</v>
      </c>
      <c r="E127" s="54"/>
    </row>
    <row r="128" spans="1:5" s="43" customFormat="1" ht="15" outlineLevel="2">
      <c r="A128" s="55" t="s">
        <v>120</v>
      </c>
      <c r="B128" s="52"/>
      <c r="C128" s="52"/>
      <c r="D128" s="53">
        <f t="shared" si="1"/>
        <v>0</v>
      </c>
      <c r="E128" s="54"/>
    </row>
    <row r="129" spans="1:5" s="43" customFormat="1" ht="15" outlineLevel="2">
      <c r="A129" s="55" t="s">
        <v>121</v>
      </c>
      <c r="B129" s="52"/>
      <c r="C129" s="52"/>
      <c r="D129" s="53">
        <f t="shared" si="1"/>
        <v>0</v>
      </c>
      <c r="E129" s="54"/>
    </row>
    <row r="130" spans="1:5" s="43" customFormat="1" ht="15" outlineLevel="2">
      <c r="A130" s="55" t="s">
        <v>122</v>
      </c>
      <c r="B130" s="52"/>
      <c r="C130" s="52"/>
      <c r="D130" s="53">
        <f t="shared" si="1"/>
        <v>0</v>
      </c>
      <c r="E130" s="54"/>
    </row>
    <row r="131" spans="1:5" s="43" customFormat="1" ht="15" outlineLevel="2">
      <c r="A131" s="55" t="s">
        <v>54</v>
      </c>
      <c r="B131" s="52"/>
      <c r="C131" s="52"/>
      <c r="D131" s="53">
        <f t="shared" si="1"/>
        <v>0</v>
      </c>
      <c r="E131" s="54"/>
    </row>
    <row r="132" spans="1:5" s="43" customFormat="1" ht="15" outlineLevel="2">
      <c r="A132" s="55" t="s">
        <v>123</v>
      </c>
      <c r="B132" s="52"/>
      <c r="C132" s="52"/>
      <c r="D132" s="53">
        <f t="shared" si="1"/>
        <v>0</v>
      </c>
      <c r="E132" s="54"/>
    </row>
    <row r="133" spans="1:5" s="43" customFormat="1" ht="15" outlineLevel="1">
      <c r="A133" s="55" t="s">
        <v>124</v>
      </c>
      <c r="B133" s="58">
        <f>SUM(B134:B139)</f>
        <v>30</v>
      </c>
      <c r="C133" s="58">
        <f>SUM(C134:C139)</f>
        <v>21</v>
      </c>
      <c r="D133" s="53">
        <f aca="true" t="shared" si="2" ref="D133:D196">IF(B133&lt;&gt;0,C133/B133,0)</f>
        <v>0.7</v>
      </c>
      <c r="E133" s="54"/>
    </row>
    <row r="134" spans="1:5" s="43" customFormat="1" ht="15" outlineLevel="2">
      <c r="A134" s="55" t="s">
        <v>45</v>
      </c>
      <c r="B134" s="52"/>
      <c r="C134" s="52"/>
      <c r="D134" s="53">
        <f t="shared" si="2"/>
        <v>0</v>
      </c>
      <c r="E134" s="54"/>
    </row>
    <row r="135" spans="1:5" s="43" customFormat="1" ht="15" outlineLevel="2">
      <c r="A135" s="55" t="s">
        <v>46</v>
      </c>
      <c r="B135" s="52"/>
      <c r="C135" s="52"/>
      <c r="D135" s="53">
        <f t="shared" si="2"/>
        <v>0</v>
      </c>
      <c r="E135" s="54"/>
    </row>
    <row r="136" spans="1:5" s="43" customFormat="1" ht="15" outlineLevel="2">
      <c r="A136" s="56" t="s">
        <v>47</v>
      </c>
      <c r="B136" s="52"/>
      <c r="C136" s="52"/>
      <c r="D136" s="53">
        <f t="shared" si="2"/>
        <v>0</v>
      </c>
      <c r="E136" s="54"/>
    </row>
    <row r="137" spans="1:5" s="43" customFormat="1" ht="15" outlineLevel="2">
      <c r="A137" s="56" t="s">
        <v>125</v>
      </c>
      <c r="B137" s="52">
        <v>30</v>
      </c>
      <c r="C137" s="52">
        <v>15</v>
      </c>
      <c r="D137" s="53">
        <f t="shared" si="2"/>
        <v>0.5</v>
      </c>
      <c r="E137" s="54"/>
    </row>
    <row r="138" spans="1:5" s="43" customFormat="1" ht="15" outlineLevel="2">
      <c r="A138" s="56" t="s">
        <v>54</v>
      </c>
      <c r="B138" s="52"/>
      <c r="C138" s="52"/>
      <c r="D138" s="53">
        <f t="shared" si="2"/>
        <v>0</v>
      </c>
      <c r="E138" s="54"/>
    </row>
    <row r="139" spans="1:5" s="43" customFormat="1" ht="15" outlineLevel="2">
      <c r="A139" s="54" t="s">
        <v>126</v>
      </c>
      <c r="B139" s="52"/>
      <c r="C139" s="52">
        <v>6</v>
      </c>
      <c r="D139" s="53">
        <f t="shared" si="2"/>
        <v>0</v>
      </c>
      <c r="E139" s="54"/>
    </row>
    <row r="140" spans="1:5" s="43" customFormat="1" ht="15" outlineLevel="1">
      <c r="A140" s="55" t="s">
        <v>127</v>
      </c>
      <c r="B140" s="58">
        <f>SUM(B141:B147)</f>
        <v>0</v>
      </c>
      <c r="C140" s="58">
        <f>SUM(C141:C147)</f>
        <v>15</v>
      </c>
      <c r="D140" s="53">
        <f t="shared" si="2"/>
        <v>0</v>
      </c>
      <c r="E140" s="54"/>
    </row>
    <row r="141" spans="1:5" s="43" customFormat="1" ht="15" outlineLevel="2">
      <c r="A141" s="55" t="s">
        <v>45</v>
      </c>
      <c r="B141" s="52"/>
      <c r="C141" s="52"/>
      <c r="D141" s="53">
        <f t="shared" si="2"/>
        <v>0</v>
      </c>
      <c r="E141" s="54"/>
    </row>
    <row r="142" spans="1:5" s="43" customFormat="1" ht="15" outlineLevel="2">
      <c r="A142" s="56" t="s">
        <v>46</v>
      </c>
      <c r="B142" s="52"/>
      <c r="C142" s="52"/>
      <c r="D142" s="53">
        <f t="shared" si="2"/>
        <v>0</v>
      </c>
      <c r="E142" s="54"/>
    </row>
    <row r="143" spans="1:5" s="43" customFormat="1" ht="15" outlineLevel="2">
      <c r="A143" s="56" t="s">
        <v>47</v>
      </c>
      <c r="B143" s="52"/>
      <c r="C143" s="52"/>
      <c r="D143" s="53">
        <f t="shared" si="2"/>
        <v>0</v>
      </c>
      <c r="E143" s="54"/>
    </row>
    <row r="144" spans="1:5" s="43" customFormat="1" ht="15" outlineLevel="2">
      <c r="A144" s="56" t="s">
        <v>128</v>
      </c>
      <c r="B144" s="52"/>
      <c r="C144" s="52"/>
      <c r="D144" s="53">
        <f t="shared" si="2"/>
        <v>0</v>
      </c>
      <c r="E144" s="54"/>
    </row>
    <row r="145" spans="1:5" s="43" customFormat="1" ht="15" outlineLevel="2">
      <c r="A145" s="54" t="s">
        <v>129</v>
      </c>
      <c r="B145" s="52"/>
      <c r="C145" s="52">
        <v>12</v>
      </c>
      <c r="D145" s="53">
        <f t="shared" si="2"/>
        <v>0</v>
      </c>
      <c r="E145" s="54"/>
    </row>
    <row r="146" spans="1:5" s="43" customFormat="1" ht="15" outlineLevel="2">
      <c r="A146" s="55" t="s">
        <v>54</v>
      </c>
      <c r="B146" s="52"/>
      <c r="C146" s="52"/>
      <c r="D146" s="53">
        <f t="shared" si="2"/>
        <v>0</v>
      </c>
      <c r="E146" s="54"/>
    </row>
    <row r="147" spans="1:5" s="43" customFormat="1" ht="15" outlineLevel="2">
      <c r="A147" s="55" t="s">
        <v>130</v>
      </c>
      <c r="B147" s="52"/>
      <c r="C147" s="52">
        <v>3</v>
      </c>
      <c r="D147" s="53">
        <f t="shared" si="2"/>
        <v>0</v>
      </c>
      <c r="E147" s="54"/>
    </row>
    <row r="148" spans="1:5" s="43" customFormat="1" ht="15" outlineLevel="1">
      <c r="A148" s="56" t="s">
        <v>131</v>
      </c>
      <c r="B148" s="58">
        <f>SUM(B149:B153)</f>
        <v>107</v>
      </c>
      <c r="C148" s="58">
        <f>SUM(C149:C153)</f>
        <v>84</v>
      </c>
      <c r="D148" s="53">
        <f t="shared" si="2"/>
        <v>0.7850467289719626</v>
      </c>
      <c r="E148" s="54"/>
    </row>
    <row r="149" spans="1:5" s="43" customFormat="1" ht="15" outlineLevel="2">
      <c r="A149" s="56" t="s">
        <v>45</v>
      </c>
      <c r="B149" s="52">
        <v>33</v>
      </c>
      <c r="C149" s="52">
        <v>32</v>
      </c>
      <c r="D149" s="53">
        <f t="shared" si="2"/>
        <v>0.9696969696969697</v>
      </c>
      <c r="E149" s="54"/>
    </row>
    <row r="150" spans="1:5" s="43" customFormat="1" ht="15" outlineLevel="2">
      <c r="A150" s="56" t="s">
        <v>46</v>
      </c>
      <c r="B150" s="52">
        <v>7</v>
      </c>
      <c r="C150" s="52">
        <v>40</v>
      </c>
      <c r="D150" s="53">
        <f t="shared" si="2"/>
        <v>5.714285714285714</v>
      </c>
      <c r="E150" s="54"/>
    </row>
    <row r="151" spans="1:5" s="43" customFormat="1" ht="15" outlineLevel="2">
      <c r="A151" s="55" t="s">
        <v>47</v>
      </c>
      <c r="B151" s="52"/>
      <c r="C151" s="52"/>
      <c r="D151" s="53">
        <f t="shared" si="2"/>
        <v>0</v>
      </c>
      <c r="E151" s="54"/>
    </row>
    <row r="152" spans="1:5" s="43" customFormat="1" ht="15" outlineLevel="2">
      <c r="A152" s="57" t="s">
        <v>132</v>
      </c>
      <c r="B152" s="52">
        <v>58</v>
      </c>
      <c r="C152" s="52">
        <v>8</v>
      </c>
      <c r="D152" s="53">
        <f t="shared" si="2"/>
        <v>0.13793103448275862</v>
      </c>
      <c r="E152" s="54"/>
    </row>
    <row r="153" spans="1:5" s="43" customFormat="1" ht="15" outlineLevel="2">
      <c r="A153" s="55" t="s">
        <v>133</v>
      </c>
      <c r="B153" s="52">
        <v>9</v>
      </c>
      <c r="C153" s="52">
        <v>4</v>
      </c>
      <c r="D153" s="53">
        <f t="shared" si="2"/>
        <v>0.4444444444444444</v>
      </c>
      <c r="E153" s="54"/>
    </row>
    <row r="154" spans="1:5" s="43" customFormat="1" ht="15" outlineLevel="1">
      <c r="A154" s="56" t="s">
        <v>134</v>
      </c>
      <c r="B154" s="58">
        <f>SUM(B155:B160)</f>
        <v>33</v>
      </c>
      <c r="C154" s="58">
        <f>SUM(C155:C160)</f>
        <v>91</v>
      </c>
      <c r="D154" s="53">
        <f t="shared" si="2"/>
        <v>2.757575757575758</v>
      </c>
      <c r="E154" s="54"/>
    </row>
    <row r="155" spans="1:5" s="43" customFormat="1" ht="15" outlineLevel="2">
      <c r="A155" s="56" t="s">
        <v>45</v>
      </c>
      <c r="B155" s="52">
        <v>26</v>
      </c>
      <c r="C155" s="52">
        <v>28</v>
      </c>
      <c r="D155" s="53">
        <f t="shared" si="2"/>
        <v>1.0769230769230769</v>
      </c>
      <c r="E155" s="54"/>
    </row>
    <row r="156" spans="1:5" s="43" customFormat="1" ht="15" outlineLevel="2">
      <c r="A156" s="56" t="s">
        <v>46</v>
      </c>
      <c r="B156" s="52">
        <v>3</v>
      </c>
      <c r="C156" s="52">
        <v>13</v>
      </c>
      <c r="D156" s="53">
        <f t="shared" si="2"/>
        <v>4.333333333333333</v>
      </c>
      <c r="E156" s="54"/>
    </row>
    <row r="157" spans="1:5" s="43" customFormat="1" ht="15" outlineLevel="2">
      <c r="A157" s="54" t="s">
        <v>47</v>
      </c>
      <c r="B157" s="52"/>
      <c r="C157" s="52"/>
      <c r="D157" s="53">
        <f t="shared" si="2"/>
        <v>0</v>
      </c>
      <c r="E157" s="54"/>
    </row>
    <row r="158" spans="1:5" s="43" customFormat="1" ht="15" outlineLevel="2">
      <c r="A158" s="55" t="s">
        <v>59</v>
      </c>
      <c r="B158" s="61"/>
      <c r="C158" s="61"/>
      <c r="D158" s="53">
        <f t="shared" si="2"/>
        <v>0</v>
      </c>
      <c r="E158" s="54"/>
    </row>
    <row r="159" spans="1:5" s="43" customFormat="1" ht="15" outlineLevel="2">
      <c r="A159" s="55" t="s">
        <v>54</v>
      </c>
      <c r="B159" s="52"/>
      <c r="C159" s="52"/>
      <c r="D159" s="53">
        <f t="shared" si="2"/>
        <v>0</v>
      </c>
      <c r="E159" s="54"/>
    </row>
    <row r="160" spans="1:5" s="43" customFormat="1" ht="15" outlineLevel="2">
      <c r="A160" s="55" t="s">
        <v>135</v>
      </c>
      <c r="B160" s="52">
        <v>4</v>
      </c>
      <c r="C160" s="52">
        <v>50</v>
      </c>
      <c r="D160" s="53">
        <f t="shared" si="2"/>
        <v>12.5</v>
      </c>
      <c r="E160" s="54"/>
    </row>
    <row r="161" spans="1:5" s="43" customFormat="1" ht="15" outlineLevel="1">
      <c r="A161" s="56" t="s">
        <v>136</v>
      </c>
      <c r="B161" s="58">
        <f>SUM(B162:B167)</f>
        <v>340</v>
      </c>
      <c r="C161" s="58">
        <f>SUM(C162:C167)</f>
        <v>284</v>
      </c>
      <c r="D161" s="53">
        <f t="shared" si="2"/>
        <v>0.8352941176470589</v>
      </c>
      <c r="E161" s="54"/>
    </row>
    <row r="162" spans="1:5" s="43" customFormat="1" ht="15" outlineLevel="2">
      <c r="A162" s="56" t="s">
        <v>45</v>
      </c>
      <c r="B162" s="52">
        <v>93</v>
      </c>
      <c r="C162" s="52">
        <v>110</v>
      </c>
      <c r="D162" s="53">
        <f t="shared" si="2"/>
        <v>1.1827956989247312</v>
      </c>
      <c r="E162" s="54"/>
    </row>
    <row r="163" spans="1:5" s="43" customFormat="1" ht="15" outlineLevel="2">
      <c r="A163" s="56" t="s">
        <v>46</v>
      </c>
      <c r="B163" s="52">
        <v>19</v>
      </c>
      <c r="C163" s="52">
        <v>24</v>
      </c>
      <c r="D163" s="53">
        <f t="shared" si="2"/>
        <v>1.263157894736842</v>
      </c>
      <c r="E163" s="54"/>
    </row>
    <row r="164" spans="1:5" s="43" customFormat="1" ht="15" outlineLevel="2">
      <c r="A164" s="55" t="s">
        <v>47</v>
      </c>
      <c r="B164" s="52"/>
      <c r="C164" s="52"/>
      <c r="D164" s="53">
        <f t="shared" si="2"/>
        <v>0</v>
      </c>
      <c r="E164" s="54"/>
    </row>
    <row r="165" spans="1:5" s="43" customFormat="1" ht="15" outlineLevel="2">
      <c r="A165" s="55" t="s">
        <v>137</v>
      </c>
      <c r="B165" s="52">
        <v>184</v>
      </c>
      <c r="C165" s="52">
        <v>120</v>
      </c>
      <c r="D165" s="53">
        <f t="shared" si="2"/>
        <v>0.6521739130434783</v>
      </c>
      <c r="E165" s="54"/>
    </row>
    <row r="166" spans="1:5" s="43" customFormat="1" ht="15" outlineLevel="2">
      <c r="A166" s="56" t="s">
        <v>54</v>
      </c>
      <c r="B166" s="52"/>
      <c r="C166" s="52"/>
      <c r="D166" s="53">
        <f t="shared" si="2"/>
        <v>0</v>
      </c>
      <c r="E166" s="54"/>
    </row>
    <row r="167" spans="1:5" s="43" customFormat="1" ht="15" outlineLevel="2">
      <c r="A167" s="56" t="s">
        <v>138</v>
      </c>
      <c r="B167" s="52">
        <v>44</v>
      </c>
      <c r="C167" s="52">
        <v>30</v>
      </c>
      <c r="D167" s="53">
        <f t="shared" si="2"/>
        <v>0.6818181818181818</v>
      </c>
      <c r="E167" s="54"/>
    </row>
    <row r="168" spans="1:5" s="43" customFormat="1" ht="15" outlineLevel="1">
      <c r="A168" s="56" t="s">
        <v>139</v>
      </c>
      <c r="B168" s="58">
        <f>SUM(B169:B174)</f>
        <v>2075</v>
      </c>
      <c r="C168" s="58">
        <f>SUM(C169:C174)</f>
        <v>2496</v>
      </c>
      <c r="D168" s="53">
        <f t="shared" si="2"/>
        <v>1.2028915662650603</v>
      </c>
      <c r="E168" s="54"/>
    </row>
    <row r="169" spans="1:5" s="43" customFormat="1" ht="15" outlineLevel="2">
      <c r="A169" s="56" t="s">
        <v>45</v>
      </c>
      <c r="B169" s="52">
        <v>785</v>
      </c>
      <c r="C169" s="52">
        <v>786</v>
      </c>
      <c r="D169" s="53">
        <f t="shared" si="2"/>
        <v>1.0012738853503185</v>
      </c>
      <c r="E169" s="54"/>
    </row>
    <row r="170" spans="1:5" s="43" customFormat="1" ht="15" outlineLevel="2">
      <c r="A170" s="55" t="s">
        <v>46</v>
      </c>
      <c r="B170" s="52">
        <v>198</v>
      </c>
      <c r="C170" s="52">
        <v>328</v>
      </c>
      <c r="D170" s="53">
        <f t="shared" si="2"/>
        <v>1.6565656565656566</v>
      </c>
      <c r="E170" s="54"/>
    </row>
    <row r="171" spans="1:5" s="43" customFormat="1" ht="15" outlineLevel="2">
      <c r="A171" s="55" t="s">
        <v>47</v>
      </c>
      <c r="B171" s="52"/>
      <c r="C171" s="52"/>
      <c r="D171" s="53">
        <f t="shared" si="2"/>
        <v>0</v>
      </c>
      <c r="E171" s="54"/>
    </row>
    <row r="172" spans="1:5" s="43" customFormat="1" ht="15" outlineLevel="2">
      <c r="A172" s="55" t="s">
        <v>140</v>
      </c>
      <c r="B172" s="52">
        <v>84</v>
      </c>
      <c r="C172" s="52"/>
      <c r="D172" s="53">
        <f t="shared" si="2"/>
        <v>0</v>
      </c>
      <c r="E172" s="54"/>
    </row>
    <row r="173" spans="1:5" s="43" customFormat="1" ht="15" outlineLevel="2">
      <c r="A173" s="56" t="s">
        <v>54</v>
      </c>
      <c r="B173" s="52">
        <v>4</v>
      </c>
      <c r="C173" s="52"/>
      <c r="D173" s="53">
        <f t="shared" si="2"/>
        <v>0</v>
      </c>
      <c r="E173" s="54"/>
    </row>
    <row r="174" spans="1:5" s="43" customFormat="1" ht="15" outlineLevel="2">
      <c r="A174" s="56" t="s">
        <v>141</v>
      </c>
      <c r="B174" s="52">
        <v>1004</v>
      </c>
      <c r="C174" s="52">
        <v>1382</v>
      </c>
      <c r="D174" s="53">
        <f t="shared" si="2"/>
        <v>1.3764940239043826</v>
      </c>
      <c r="E174" s="54"/>
    </row>
    <row r="175" spans="1:5" s="43" customFormat="1" ht="15" outlineLevel="1">
      <c r="A175" s="56" t="s">
        <v>142</v>
      </c>
      <c r="B175" s="58">
        <f>SUM(B176:B181)</f>
        <v>638</v>
      </c>
      <c r="C175" s="58">
        <f>SUM(C176:C181)</f>
        <v>580</v>
      </c>
      <c r="D175" s="53">
        <f t="shared" si="2"/>
        <v>0.9090909090909091</v>
      </c>
      <c r="E175" s="54"/>
    </row>
    <row r="176" spans="1:5" s="43" customFormat="1" ht="15" outlineLevel="2">
      <c r="A176" s="55" t="s">
        <v>45</v>
      </c>
      <c r="B176" s="52">
        <v>287</v>
      </c>
      <c r="C176" s="52">
        <v>242</v>
      </c>
      <c r="D176" s="53">
        <f t="shared" si="2"/>
        <v>0.8432055749128919</v>
      </c>
      <c r="E176" s="54"/>
    </row>
    <row r="177" spans="1:5" s="43" customFormat="1" ht="15" outlineLevel="2">
      <c r="A177" s="55" t="s">
        <v>46</v>
      </c>
      <c r="B177" s="52">
        <f>26+3</f>
        <v>29</v>
      </c>
      <c r="C177" s="52">
        <v>56</v>
      </c>
      <c r="D177" s="53">
        <f t="shared" si="2"/>
        <v>1.9310344827586208</v>
      </c>
      <c r="E177" s="54"/>
    </row>
    <row r="178" spans="1:5" s="43" customFormat="1" ht="15" outlineLevel="2">
      <c r="A178" s="55" t="s">
        <v>47</v>
      </c>
      <c r="B178" s="52"/>
      <c r="C178" s="52"/>
      <c r="D178" s="53">
        <f t="shared" si="2"/>
        <v>0</v>
      </c>
      <c r="E178" s="54"/>
    </row>
    <row r="179" spans="1:5" s="43" customFormat="1" ht="15" outlineLevel="2">
      <c r="A179" s="55" t="s">
        <v>143</v>
      </c>
      <c r="B179" s="52">
        <v>5</v>
      </c>
      <c r="C179" s="52"/>
      <c r="D179" s="53">
        <f t="shared" si="2"/>
        <v>0</v>
      </c>
      <c r="E179" s="54"/>
    </row>
    <row r="180" spans="1:5" s="43" customFormat="1" ht="15" outlineLevel="2">
      <c r="A180" s="55" t="s">
        <v>54</v>
      </c>
      <c r="B180" s="52"/>
      <c r="C180" s="52"/>
      <c r="D180" s="53">
        <f t="shared" si="2"/>
        <v>0</v>
      </c>
      <c r="E180" s="54"/>
    </row>
    <row r="181" spans="1:5" s="43" customFormat="1" ht="15" outlineLevel="2">
      <c r="A181" s="56" t="s">
        <v>144</v>
      </c>
      <c r="B181" s="52">
        <f>283+34</f>
        <v>317</v>
      </c>
      <c r="C181" s="52">
        <f>8+274</f>
        <v>282</v>
      </c>
      <c r="D181" s="53">
        <f t="shared" si="2"/>
        <v>0.889589905362776</v>
      </c>
      <c r="E181" s="54"/>
    </row>
    <row r="182" spans="1:5" s="43" customFormat="1" ht="15" outlineLevel="1">
      <c r="A182" s="56" t="s">
        <v>145</v>
      </c>
      <c r="B182" s="58">
        <f>SUM(B183:B188)</f>
        <v>748</v>
      </c>
      <c r="C182" s="58">
        <f>SUM(C183:C188)</f>
        <v>644</v>
      </c>
      <c r="D182" s="53">
        <f t="shared" si="2"/>
        <v>0.8609625668449198</v>
      </c>
      <c r="E182" s="54"/>
    </row>
    <row r="183" spans="1:5" s="43" customFormat="1" ht="15" outlineLevel="2">
      <c r="A183" s="54" t="s">
        <v>45</v>
      </c>
      <c r="B183" s="52">
        <v>180</v>
      </c>
      <c r="C183" s="52">
        <v>158</v>
      </c>
      <c r="D183" s="53">
        <f t="shared" si="2"/>
        <v>0.8777777777777778</v>
      </c>
      <c r="E183" s="54"/>
    </row>
    <row r="184" spans="1:5" s="43" customFormat="1" ht="15" outlineLevel="2">
      <c r="A184" s="55" t="s">
        <v>46</v>
      </c>
      <c r="B184" s="52">
        <v>133</v>
      </c>
      <c r="C184" s="52">
        <v>57</v>
      </c>
      <c r="D184" s="53">
        <f t="shared" si="2"/>
        <v>0.42857142857142855</v>
      </c>
      <c r="E184" s="54"/>
    </row>
    <row r="185" spans="1:5" s="43" customFormat="1" ht="15" outlineLevel="2">
      <c r="A185" s="55" t="s">
        <v>47</v>
      </c>
      <c r="B185" s="52"/>
      <c r="C185" s="52"/>
      <c r="D185" s="53">
        <f t="shared" si="2"/>
        <v>0</v>
      </c>
      <c r="E185" s="54"/>
    </row>
    <row r="186" spans="1:5" s="43" customFormat="1" ht="15" outlineLevel="2">
      <c r="A186" s="55" t="s">
        <v>146</v>
      </c>
      <c r="B186" s="52"/>
      <c r="C186" s="52"/>
      <c r="D186" s="53">
        <f t="shared" si="2"/>
        <v>0</v>
      </c>
      <c r="E186" s="54"/>
    </row>
    <row r="187" spans="1:5" s="43" customFormat="1" ht="15" outlineLevel="2">
      <c r="A187" s="55" t="s">
        <v>54</v>
      </c>
      <c r="B187" s="52">
        <v>4</v>
      </c>
      <c r="C187" s="52"/>
      <c r="D187" s="53">
        <f t="shared" si="2"/>
        <v>0</v>
      </c>
      <c r="E187" s="54"/>
    </row>
    <row r="188" spans="1:5" s="43" customFormat="1" ht="15" outlineLevel="2">
      <c r="A188" s="56" t="s">
        <v>147</v>
      </c>
      <c r="B188" s="52">
        <v>431</v>
      </c>
      <c r="C188" s="52">
        <v>429</v>
      </c>
      <c r="D188" s="53">
        <f t="shared" si="2"/>
        <v>0.9953596287703016</v>
      </c>
      <c r="E188" s="54"/>
    </row>
    <row r="189" spans="1:5" s="43" customFormat="1" ht="15" outlineLevel="1">
      <c r="A189" s="56" t="s">
        <v>148</v>
      </c>
      <c r="B189" s="58">
        <f>SUM(B190:B196)</f>
        <v>172</v>
      </c>
      <c r="C189" s="58">
        <f>SUM(C190:C196)</f>
        <v>254</v>
      </c>
      <c r="D189" s="53">
        <f t="shared" si="2"/>
        <v>1.4767441860465116</v>
      </c>
      <c r="E189" s="54"/>
    </row>
    <row r="190" spans="1:5" s="43" customFormat="1" ht="15" outlineLevel="2">
      <c r="A190" s="56" t="s">
        <v>45</v>
      </c>
      <c r="B190" s="52">
        <v>93</v>
      </c>
      <c r="C190" s="52">
        <v>98</v>
      </c>
      <c r="D190" s="53">
        <f t="shared" si="2"/>
        <v>1.053763440860215</v>
      </c>
      <c r="E190" s="54"/>
    </row>
    <row r="191" spans="1:5" s="43" customFormat="1" ht="15" outlineLevel="2">
      <c r="A191" s="55" t="s">
        <v>46</v>
      </c>
      <c r="B191" s="52"/>
      <c r="C191" s="52">
        <v>15</v>
      </c>
      <c r="D191" s="53">
        <f t="shared" si="2"/>
        <v>0</v>
      </c>
      <c r="E191" s="54"/>
    </row>
    <row r="192" spans="1:5" s="43" customFormat="1" ht="15" outlineLevel="2">
      <c r="A192" s="55" t="s">
        <v>47</v>
      </c>
      <c r="B192" s="52"/>
      <c r="C192" s="52"/>
      <c r="D192" s="53">
        <f t="shared" si="2"/>
        <v>0</v>
      </c>
      <c r="E192" s="54"/>
    </row>
    <row r="193" spans="1:5" s="43" customFormat="1" ht="15" outlineLevel="2">
      <c r="A193" s="55" t="s">
        <v>149</v>
      </c>
      <c r="B193" s="52">
        <v>7</v>
      </c>
      <c r="C193" s="52">
        <v>8</v>
      </c>
      <c r="D193" s="53">
        <f t="shared" si="2"/>
        <v>1.1428571428571428</v>
      </c>
      <c r="E193" s="54"/>
    </row>
    <row r="194" spans="1:5" s="43" customFormat="1" ht="15" outlineLevel="2">
      <c r="A194" s="55" t="s">
        <v>150</v>
      </c>
      <c r="B194" s="52"/>
      <c r="C194" s="52">
        <v>6</v>
      </c>
      <c r="D194" s="53">
        <f t="shared" si="2"/>
        <v>0</v>
      </c>
      <c r="E194" s="54"/>
    </row>
    <row r="195" spans="1:5" s="43" customFormat="1" ht="15" outlineLevel="2">
      <c r="A195" s="55" t="s">
        <v>54</v>
      </c>
      <c r="B195" s="61"/>
      <c r="C195" s="61"/>
      <c r="D195" s="53">
        <f t="shared" si="2"/>
        <v>0</v>
      </c>
      <c r="E195" s="62"/>
    </row>
    <row r="196" spans="1:5" s="43" customFormat="1" ht="15" outlineLevel="2">
      <c r="A196" s="56" t="s">
        <v>151</v>
      </c>
      <c r="B196" s="61">
        <v>72</v>
      </c>
      <c r="C196" s="61">
        <v>127</v>
      </c>
      <c r="D196" s="53">
        <f t="shared" si="2"/>
        <v>1.7638888888888888</v>
      </c>
      <c r="E196" s="62"/>
    </row>
    <row r="197" spans="1:5" s="43" customFormat="1" ht="15" outlineLevel="1">
      <c r="A197" s="56" t="s">
        <v>152</v>
      </c>
      <c r="B197" s="58">
        <f>SUM(B198:B202)</f>
        <v>34</v>
      </c>
      <c r="C197" s="58">
        <f>SUM(C198:C202)</f>
        <v>18</v>
      </c>
      <c r="D197" s="53">
        <f aca="true" t="shared" si="3" ref="D197:D260">IF(B197&lt;&gt;0,C197/B197,0)</f>
        <v>0.5294117647058824</v>
      </c>
      <c r="E197" s="62"/>
    </row>
    <row r="198" spans="1:5" s="43" customFormat="1" ht="15" outlineLevel="2">
      <c r="A198" s="56" t="s">
        <v>45</v>
      </c>
      <c r="B198" s="52">
        <v>23</v>
      </c>
      <c r="C198" s="52">
        <v>8</v>
      </c>
      <c r="D198" s="53">
        <f t="shared" si="3"/>
        <v>0.34782608695652173</v>
      </c>
      <c r="E198" s="54"/>
    </row>
    <row r="199" spans="1:5" s="43" customFormat="1" ht="15" outlineLevel="2">
      <c r="A199" s="54" t="s">
        <v>46</v>
      </c>
      <c r="B199" s="52">
        <v>2</v>
      </c>
      <c r="C199" s="52"/>
      <c r="D199" s="53">
        <f t="shared" si="3"/>
        <v>0</v>
      </c>
      <c r="E199" s="54"/>
    </row>
    <row r="200" spans="1:5" s="43" customFormat="1" ht="15" outlineLevel="2">
      <c r="A200" s="55" t="s">
        <v>47</v>
      </c>
      <c r="B200" s="63"/>
      <c r="C200" s="63"/>
      <c r="D200" s="53">
        <f t="shared" si="3"/>
        <v>0</v>
      </c>
      <c r="E200" s="54"/>
    </row>
    <row r="201" spans="1:5" s="43" customFormat="1" ht="15" outlineLevel="2">
      <c r="A201" s="55" t="s">
        <v>54</v>
      </c>
      <c r="B201" s="63"/>
      <c r="C201" s="63"/>
      <c r="D201" s="53">
        <f t="shared" si="3"/>
        <v>0</v>
      </c>
      <c r="E201" s="54"/>
    </row>
    <row r="202" spans="1:5" s="43" customFormat="1" ht="15" outlineLevel="2">
      <c r="A202" s="55" t="s">
        <v>153</v>
      </c>
      <c r="B202" s="63">
        <v>9</v>
      </c>
      <c r="C202" s="63">
        <v>10</v>
      </c>
      <c r="D202" s="53">
        <f t="shared" si="3"/>
        <v>1.1111111111111112</v>
      </c>
      <c r="E202" s="54"/>
    </row>
    <row r="203" spans="1:5" s="43" customFormat="1" ht="15" outlineLevel="1">
      <c r="A203" s="56" t="s">
        <v>154</v>
      </c>
      <c r="B203" s="58">
        <f>SUM(B204:B208)</f>
        <v>20</v>
      </c>
      <c r="C203" s="58">
        <f>SUM(C204:C208)</f>
        <v>5</v>
      </c>
      <c r="D203" s="53">
        <f t="shared" si="3"/>
        <v>0.25</v>
      </c>
      <c r="E203" s="54"/>
    </row>
    <row r="204" spans="1:5" s="43" customFormat="1" ht="15" outlineLevel="2">
      <c r="A204" s="56" t="s">
        <v>45</v>
      </c>
      <c r="B204" s="64"/>
      <c r="C204" s="64"/>
      <c r="D204" s="53">
        <f t="shared" si="3"/>
        <v>0</v>
      </c>
      <c r="E204" s="54"/>
    </row>
    <row r="205" spans="1:5" s="43" customFormat="1" ht="15" outlineLevel="2">
      <c r="A205" s="56" t="s">
        <v>46</v>
      </c>
      <c r="B205" s="64">
        <v>20</v>
      </c>
      <c r="C205" s="64"/>
      <c r="D205" s="53">
        <f t="shared" si="3"/>
        <v>0</v>
      </c>
      <c r="E205" s="54"/>
    </row>
    <row r="206" spans="1:5" s="43" customFormat="1" ht="15" outlineLevel="2">
      <c r="A206" s="55" t="s">
        <v>47</v>
      </c>
      <c r="B206" s="64"/>
      <c r="C206" s="64"/>
      <c r="D206" s="53">
        <f t="shared" si="3"/>
        <v>0</v>
      </c>
      <c r="E206" s="54"/>
    </row>
    <row r="207" spans="1:5" s="43" customFormat="1" ht="15" outlineLevel="2">
      <c r="A207" s="55" t="s">
        <v>54</v>
      </c>
      <c r="B207" s="64"/>
      <c r="C207" s="64"/>
      <c r="D207" s="53">
        <f t="shared" si="3"/>
        <v>0</v>
      </c>
      <c r="E207" s="54"/>
    </row>
    <row r="208" spans="1:5" s="43" customFormat="1" ht="15" outlineLevel="2">
      <c r="A208" s="55" t="s">
        <v>155</v>
      </c>
      <c r="B208" s="64"/>
      <c r="C208" s="64">
        <v>5</v>
      </c>
      <c r="D208" s="53">
        <f t="shared" si="3"/>
        <v>0</v>
      </c>
      <c r="E208" s="54"/>
    </row>
    <row r="209" spans="1:5" s="43" customFormat="1" ht="15" outlineLevel="1">
      <c r="A209" s="55" t="s">
        <v>156</v>
      </c>
      <c r="B209" s="58">
        <f>SUM(B210:B215)</f>
        <v>0</v>
      </c>
      <c r="C209" s="58">
        <f>SUM(C210:C215)</f>
        <v>0</v>
      </c>
      <c r="D209" s="53">
        <f t="shared" si="3"/>
        <v>0</v>
      </c>
      <c r="E209" s="54"/>
    </row>
    <row r="210" spans="1:5" s="43" customFormat="1" ht="15" outlineLevel="2">
      <c r="A210" s="55" t="s">
        <v>45</v>
      </c>
      <c r="B210" s="64"/>
      <c r="C210" s="64"/>
      <c r="D210" s="53">
        <f t="shared" si="3"/>
        <v>0</v>
      </c>
      <c r="E210" s="54"/>
    </row>
    <row r="211" spans="1:5" s="43" customFormat="1" ht="15" outlineLevel="2">
      <c r="A211" s="55" t="s">
        <v>46</v>
      </c>
      <c r="B211" s="64"/>
      <c r="C211" s="64"/>
      <c r="D211" s="53">
        <f t="shared" si="3"/>
        <v>0</v>
      </c>
      <c r="E211" s="54"/>
    </row>
    <row r="212" spans="1:5" s="43" customFormat="1" ht="15" outlineLevel="2">
      <c r="A212" s="55" t="s">
        <v>47</v>
      </c>
      <c r="B212" s="63"/>
      <c r="C212" s="63"/>
      <c r="D212" s="53">
        <f t="shared" si="3"/>
        <v>0</v>
      </c>
      <c r="E212" s="54"/>
    </row>
    <row r="213" spans="1:5" s="43" customFormat="1" ht="15" outlineLevel="2">
      <c r="A213" s="55" t="s">
        <v>157</v>
      </c>
      <c r="B213" s="63"/>
      <c r="C213" s="63"/>
      <c r="D213" s="53">
        <f t="shared" si="3"/>
        <v>0</v>
      </c>
      <c r="E213" s="54"/>
    </row>
    <row r="214" spans="1:5" s="43" customFormat="1" ht="15" outlineLevel="2">
      <c r="A214" s="55" t="s">
        <v>54</v>
      </c>
      <c r="B214" s="63"/>
      <c r="C214" s="63"/>
      <c r="D214" s="53">
        <f t="shared" si="3"/>
        <v>0</v>
      </c>
      <c r="E214" s="54"/>
    </row>
    <row r="215" spans="1:5" s="43" customFormat="1" ht="15" outlineLevel="2">
      <c r="A215" s="55" t="s">
        <v>158</v>
      </c>
      <c r="B215" s="63"/>
      <c r="C215" s="63"/>
      <c r="D215" s="53">
        <f t="shared" si="3"/>
        <v>0</v>
      </c>
      <c r="E215" s="54"/>
    </row>
    <row r="216" spans="1:5" s="43" customFormat="1" ht="15" outlineLevel="1">
      <c r="A216" s="55" t="s">
        <v>159</v>
      </c>
      <c r="B216" s="58">
        <f>SUM(B217:B230)</f>
        <v>1007</v>
      </c>
      <c r="C216" s="58">
        <f>SUM(C217:C230)</f>
        <v>1009</v>
      </c>
      <c r="D216" s="53">
        <f t="shared" si="3"/>
        <v>1.0019860973187686</v>
      </c>
      <c r="E216" s="54"/>
    </row>
    <row r="217" spans="1:5" s="43" customFormat="1" ht="15" outlineLevel="2">
      <c r="A217" s="55" t="s">
        <v>45</v>
      </c>
      <c r="B217" s="52">
        <v>718</v>
      </c>
      <c r="C217" s="52">
        <v>608</v>
      </c>
      <c r="D217" s="53">
        <f t="shared" si="3"/>
        <v>0.8467966573816156</v>
      </c>
      <c r="E217" s="54"/>
    </row>
    <row r="218" spans="1:5" s="43" customFormat="1" ht="15" outlineLevel="2">
      <c r="A218" s="55" t="s">
        <v>46</v>
      </c>
      <c r="B218" s="52">
        <v>106</v>
      </c>
      <c r="C218" s="52">
        <f>69+31</f>
        <v>100</v>
      </c>
      <c r="D218" s="53">
        <f t="shared" si="3"/>
        <v>0.9433962264150944</v>
      </c>
      <c r="E218" s="54"/>
    </row>
    <row r="219" spans="1:5" s="43" customFormat="1" ht="15" outlineLevel="2">
      <c r="A219" s="55" t="s">
        <v>47</v>
      </c>
      <c r="B219" s="52"/>
      <c r="C219" s="52"/>
      <c r="D219" s="53">
        <f t="shared" si="3"/>
        <v>0</v>
      </c>
      <c r="E219" s="54"/>
    </row>
    <row r="220" spans="1:5" s="43" customFormat="1" ht="15" outlineLevel="2">
      <c r="A220" s="55" t="s">
        <v>160</v>
      </c>
      <c r="B220" s="52">
        <v>42</v>
      </c>
      <c r="C220" s="52">
        <v>36</v>
      </c>
      <c r="D220" s="53">
        <f t="shared" si="3"/>
        <v>0.8571428571428571</v>
      </c>
      <c r="E220" s="54"/>
    </row>
    <row r="221" spans="1:5" s="43" customFormat="1" ht="15" outlineLevel="2">
      <c r="A221" s="55" t="s">
        <v>161</v>
      </c>
      <c r="B221" s="52"/>
      <c r="C221" s="52">
        <f>31+15</f>
        <v>46</v>
      </c>
      <c r="D221" s="53">
        <f t="shared" si="3"/>
        <v>0</v>
      </c>
      <c r="E221" s="54"/>
    </row>
    <row r="222" spans="1:5" s="43" customFormat="1" ht="15" outlineLevel="2">
      <c r="A222" s="55" t="s">
        <v>86</v>
      </c>
      <c r="B222" s="52"/>
      <c r="C222" s="52"/>
      <c r="D222" s="53">
        <f t="shared" si="3"/>
        <v>0</v>
      </c>
      <c r="E222" s="54"/>
    </row>
    <row r="223" spans="1:5" s="43" customFormat="1" ht="15" outlineLevel="2">
      <c r="A223" s="55" t="s">
        <v>162</v>
      </c>
      <c r="B223" s="52"/>
      <c r="C223" s="52"/>
      <c r="D223" s="53">
        <f t="shared" si="3"/>
        <v>0</v>
      </c>
      <c r="E223" s="54"/>
    </row>
    <row r="224" spans="1:5" s="43" customFormat="1" ht="15" outlineLevel="2">
      <c r="A224" s="55" t="s">
        <v>163</v>
      </c>
      <c r="B224" s="52"/>
      <c r="C224" s="52"/>
      <c r="D224" s="53">
        <f t="shared" si="3"/>
        <v>0</v>
      </c>
      <c r="E224" s="54"/>
    </row>
    <row r="225" spans="1:5" s="43" customFormat="1" ht="15" outlineLevel="2">
      <c r="A225" s="55" t="s">
        <v>164</v>
      </c>
      <c r="B225" s="52"/>
      <c r="C225" s="52"/>
      <c r="D225" s="53">
        <f t="shared" si="3"/>
        <v>0</v>
      </c>
      <c r="E225" s="54"/>
    </row>
    <row r="226" spans="1:5" s="43" customFormat="1" ht="15" outlineLevel="2">
      <c r="A226" s="55" t="s">
        <v>165</v>
      </c>
      <c r="B226" s="52"/>
      <c r="C226" s="52"/>
      <c r="D226" s="53">
        <f t="shared" si="3"/>
        <v>0</v>
      </c>
      <c r="E226" s="54"/>
    </row>
    <row r="227" spans="1:5" s="43" customFormat="1" ht="15" outlineLevel="2">
      <c r="A227" s="55" t="s">
        <v>166</v>
      </c>
      <c r="B227" s="52"/>
      <c r="C227" s="52"/>
      <c r="D227" s="53">
        <f t="shared" si="3"/>
        <v>0</v>
      </c>
      <c r="E227" s="54"/>
    </row>
    <row r="228" spans="1:5" s="43" customFormat="1" ht="15" outlineLevel="2">
      <c r="A228" s="55" t="s">
        <v>167</v>
      </c>
      <c r="B228" s="52">
        <v>11</v>
      </c>
      <c r="C228" s="52">
        <v>15</v>
      </c>
      <c r="D228" s="53">
        <f t="shared" si="3"/>
        <v>1.3636363636363635</v>
      </c>
      <c r="E228" s="54"/>
    </row>
    <row r="229" spans="1:5" s="43" customFormat="1" ht="15" outlineLevel="2">
      <c r="A229" s="55" t="s">
        <v>54</v>
      </c>
      <c r="B229" s="52"/>
      <c r="C229" s="52"/>
      <c r="D229" s="53">
        <f t="shared" si="3"/>
        <v>0</v>
      </c>
      <c r="E229" s="54"/>
    </row>
    <row r="230" spans="1:5" s="43" customFormat="1" ht="15" outlineLevel="2">
      <c r="A230" s="55" t="s">
        <v>168</v>
      </c>
      <c r="B230" s="52">
        <v>130</v>
      </c>
      <c r="C230" s="52">
        <v>204</v>
      </c>
      <c r="D230" s="53">
        <f t="shared" si="3"/>
        <v>1.5692307692307692</v>
      </c>
      <c r="E230" s="54"/>
    </row>
    <row r="231" spans="1:5" s="43" customFormat="1" ht="15" outlineLevel="1">
      <c r="A231" s="55" t="s">
        <v>169</v>
      </c>
      <c r="B231" s="58">
        <f>SUM(B232:B233)</f>
        <v>0</v>
      </c>
      <c r="C231" s="58">
        <f>SUM(C232:C233)</f>
        <v>405</v>
      </c>
      <c r="D231" s="53">
        <f t="shared" si="3"/>
        <v>0</v>
      </c>
      <c r="E231" s="54"/>
    </row>
    <row r="232" spans="1:5" s="43" customFormat="1" ht="15" outlineLevel="2">
      <c r="A232" s="56" t="s">
        <v>170</v>
      </c>
      <c r="B232" s="52"/>
      <c r="C232" s="52"/>
      <c r="D232" s="53">
        <f t="shared" si="3"/>
        <v>0</v>
      </c>
      <c r="E232" s="54"/>
    </row>
    <row r="233" spans="1:5" s="43" customFormat="1" ht="15" outlineLevel="2">
      <c r="A233" s="56" t="s">
        <v>171</v>
      </c>
      <c r="B233" s="52"/>
      <c r="C233" s="52">
        <v>405</v>
      </c>
      <c r="D233" s="53">
        <f t="shared" si="3"/>
        <v>0</v>
      </c>
      <c r="E233" s="54"/>
    </row>
    <row r="234" spans="1:5" s="43" customFormat="1" ht="15">
      <c r="A234" s="51" t="s">
        <v>172</v>
      </c>
      <c r="B234" s="52">
        <f>SUM(B235:B237)</f>
        <v>0</v>
      </c>
      <c r="C234" s="52">
        <f>SUM(C235:C237)</f>
        <v>0</v>
      </c>
      <c r="D234" s="53">
        <f t="shared" si="3"/>
        <v>0</v>
      </c>
      <c r="E234" s="54"/>
    </row>
    <row r="235" spans="1:5" s="43" customFormat="1" ht="15" outlineLevel="1">
      <c r="A235" s="55" t="s">
        <v>173</v>
      </c>
      <c r="B235" s="52"/>
      <c r="C235" s="52"/>
      <c r="D235" s="53">
        <f t="shared" si="3"/>
        <v>0</v>
      </c>
      <c r="E235" s="54"/>
    </row>
    <row r="236" spans="1:5" s="43" customFormat="1" ht="15" outlineLevel="1">
      <c r="A236" s="55" t="s">
        <v>174</v>
      </c>
      <c r="B236" s="52"/>
      <c r="C236" s="52"/>
      <c r="D236" s="53">
        <f t="shared" si="3"/>
        <v>0</v>
      </c>
      <c r="E236" s="54"/>
    </row>
    <row r="237" spans="1:5" s="43" customFormat="1" ht="15" outlineLevel="1">
      <c r="A237" s="55" t="s">
        <v>175</v>
      </c>
      <c r="B237" s="52"/>
      <c r="C237" s="52"/>
      <c r="D237" s="53">
        <f t="shared" si="3"/>
        <v>0</v>
      </c>
      <c r="E237" s="54"/>
    </row>
    <row r="238" spans="1:5" s="43" customFormat="1" ht="15">
      <c r="A238" s="51" t="s">
        <v>176</v>
      </c>
      <c r="B238" s="52">
        <f>SUM(B239,B249)</f>
        <v>0</v>
      </c>
      <c r="C238" s="52">
        <f>SUM(C239,C249)</f>
        <v>0</v>
      </c>
      <c r="D238" s="53">
        <f t="shared" si="3"/>
        <v>0</v>
      </c>
      <c r="E238" s="54"/>
    </row>
    <row r="239" spans="1:5" s="43" customFormat="1" ht="15" outlineLevel="1">
      <c r="A239" s="56" t="s">
        <v>177</v>
      </c>
      <c r="B239" s="52">
        <f>SUM(B240:B248)</f>
        <v>0</v>
      </c>
      <c r="C239" s="52">
        <f>SUM(C240:C248)</f>
        <v>0</v>
      </c>
      <c r="D239" s="53">
        <f t="shared" si="3"/>
        <v>0</v>
      </c>
      <c r="E239" s="54"/>
    </row>
    <row r="240" spans="1:5" s="43" customFormat="1" ht="15" outlineLevel="2">
      <c r="A240" s="56" t="s">
        <v>178</v>
      </c>
      <c r="B240" s="52"/>
      <c r="C240" s="52"/>
      <c r="D240" s="53">
        <f t="shared" si="3"/>
        <v>0</v>
      </c>
      <c r="E240" s="54"/>
    </row>
    <row r="241" spans="1:5" s="43" customFormat="1" ht="15" outlineLevel="2">
      <c r="A241" s="55" t="s">
        <v>179</v>
      </c>
      <c r="B241" s="52"/>
      <c r="C241" s="52"/>
      <c r="D241" s="53">
        <f t="shared" si="3"/>
        <v>0</v>
      </c>
      <c r="E241" s="54"/>
    </row>
    <row r="242" spans="1:5" s="43" customFormat="1" ht="15" outlineLevel="2">
      <c r="A242" s="55" t="s">
        <v>180</v>
      </c>
      <c r="B242" s="52"/>
      <c r="C242" s="52"/>
      <c r="D242" s="53">
        <f t="shared" si="3"/>
        <v>0</v>
      </c>
      <c r="E242" s="54"/>
    </row>
    <row r="243" spans="1:5" s="43" customFormat="1" ht="15" outlineLevel="2">
      <c r="A243" s="55" t="s">
        <v>181</v>
      </c>
      <c r="B243" s="52"/>
      <c r="C243" s="52"/>
      <c r="D243" s="53">
        <f t="shared" si="3"/>
        <v>0</v>
      </c>
      <c r="E243" s="54"/>
    </row>
    <row r="244" spans="1:5" s="43" customFormat="1" ht="15" outlineLevel="2">
      <c r="A244" s="56" t="s">
        <v>182</v>
      </c>
      <c r="B244" s="52"/>
      <c r="C244" s="52"/>
      <c r="D244" s="53">
        <f t="shared" si="3"/>
        <v>0</v>
      </c>
      <c r="E244" s="54"/>
    </row>
    <row r="245" spans="1:5" s="43" customFormat="1" ht="15" outlineLevel="2">
      <c r="A245" s="56" t="s">
        <v>183</v>
      </c>
      <c r="B245" s="52"/>
      <c r="C245" s="52"/>
      <c r="D245" s="53">
        <f t="shared" si="3"/>
        <v>0</v>
      </c>
      <c r="E245" s="54"/>
    </row>
    <row r="246" spans="1:5" s="43" customFormat="1" ht="15" outlineLevel="2">
      <c r="A246" s="56" t="s">
        <v>184</v>
      </c>
      <c r="B246" s="52"/>
      <c r="C246" s="52"/>
      <c r="D246" s="53">
        <f t="shared" si="3"/>
        <v>0</v>
      </c>
      <c r="E246" s="54"/>
    </row>
    <row r="247" spans="1:5" s="43" customFormat="1" ht="15" outlineLevel="2">
      <c r="A247" s="56" t="s">
        <v>185</v>
      </c>
      <c r="B247" s="52"/>
      <c r="C247" s="52"/>
      <c r="D247" s="53">
        <f t="shared" si="3"/>
        <v>0</v>
      </c>
      <c r="E247" s="54"/>
    </row>
    <row r="248" spans="1:5" s="43" customFormat="1" ht="15" outlineLevel="2">
      <c r="A248" s="56" t="s">
        <v>186</v>
      </c>
      <c r="B248" s="52"/>
      <c r="C248" s="52"/>
      <c r="D248" s="53">
        <f t="shared" si="3"/>
        <v>0</v>
      </c>
      <c r="E248" s="54"/>
    </row>
    <row r="249" spans="1:5" s="43" customFormat="1" ht="15" outlineLevel="1">
      <c r="A249" s="56" t="s">
        <v>187</v>
      </c>
      <c r="B249" s="52"/>
      <c r="C249" s="52"/>
      <c r="D249" s="53">
        <f t="shared" si="3"/>
        <v>0</v>
      </c>
      <c r="E249" s="54"/>
    </row>
    <row r="250" spans="1:5" s="43" customFormat="1" ht="15">
      <c r="A250" s="51" t="s">
        <v>188</v>
      </c>
      <c r="B250" s="52">
        <f>SUM(B251,B254,B265,B272,B280,B289,B303,B313,B323,B331,B337)</f>
        <v>9220</v>
      </c>
      <c r="C250" s="52">
        <f>SUM(C251,C254,C265,C272,C280,C289,C303,C313,C323,C331,C337)</f>
        <v>8993</v>
      </c>
      <c r="D250" s="53">
        <f t="shared" si="3"/>
        <v>0.9753796095444686</v>
      </c>
      <c r="E250" s="54"/>
    </row>
    <row r="251" spans="1:5" s="43" customFormat="1" ht="15" outlineLevel="1">
      <c r="A251" s="55" t="s">
        <v>189</v>
      </c>
      <c r="B251" s="58">
        <f>SUM(B252:B253)</f>
        <v>132</v>
      </c>
      <c r="C251" s="58">
        <f>SUM(C252:C253)</f>
        <v>306</v>
      </c>
      <c r="D251" s="53">
        <f t="shared" si="3"/>
        <v>2.3181818181818183</v>
      </c>
      <c r="E251" s="54"/>
    </row>
    <row r="252" spans="1:5" s="43" customFormat="1" ht="15" outlineLevel="2">
      <c r="A252" s="55" t="s">
        <v>190</v>
      </c>
      <c r="B252" s="52">
        <v>62</v>
      </c>
      <c r="C252" s="52"/>
      <c r="D252" s="53">
        <f t="shared" si="3"/>
        <v>0</v>
      </c>
      <c r="E252" s="54"/>
    </row>
    <row r="253" spans="1:5" s="43" customFormat="1" ht="15" outlineLevel="2">
      <c r="A253" s="56" t="s">
        <v>191</v>
      </c>
      <c r="B253" s="52">
        <v>70</v>
      </c>
      <c r="C253" s="52">
        <v>306</v>
      </c>
      <c r="D253" s="53">
        <f t="shared" si="3"/>
        <v>4.371428571428571</v>
      </c>
      <c r="E253" s="54"/>
    </row>
    <row r="254" spans="1:5" s="43" customFormat="1" ht="15" outlineLevel="1">
      <c r="A254" s="56" t="s">
        <v>192</v>
      </c>
      <c r="B254" s="58">
        <f>SUM(B255:B264)</f>
        <v>7583</v>
      </c>
      <c r="C254" s="58">
        <f>SUM(C255:C264)</f>
        <v>7086</v>
      </c>
      <c r="D254" s="53">
        <f t="shared" si="3"/>
        <v>0.9344586575234076</v>
      </c>
      <c r="E254" s="54"/>
    </row>
    <row r="255" spans="1:5" s="43" customFormat="1" ht="15" outlineLevel="2">
      <c r="A255" s="56" t="s">
        <v>45</v>
      </c>
      <c r="B255" s="52">
        <v>2569</v>
      </c>
      <c r="C255" s="52">
        <v>2816</v>
      </c>
      <c r="D255" s="53">
        <f t="shared" si="3"/>
        <v>1.0961463604515376</v>
      </c>
      <c r="E255" s="54"/>
    </row>
    <row r="256" spans="1:5" s="43" customFormat="1" ht="15" outlineLevel="2">
      <c r="A256" s="56" t="s">
        <v>46</v>
      </c>
      <c r="B256" s="52">
        <v>3831</v>
      </c>
      <c r="C256" s="52">
        <v>2846</v>
      </c>
      <c r="D256" s="53">
        <f t="shared" si="3"/>
        <v>0.7428869746802401</v>
      </c>
      <c r="E256" s="54"/>
    </row>
    <row r="257" spans="1:5" s="43" customFormat="1" ht="15" outlineLevel="2">
      <c r="A257" s="56" t="s">
        <v>47</v>
      </c>
      <c r="B257" s="52"/>
      <c r="C257" s="52"/>
      <c r="D257" s="53">
        <f t="shared" si="3"/>
        <v>0</v>
      </c>
      <c r="E257" s="54"/>
    </row>
    <row r="258" spans="1:5" s="43" customFormat="1" ht="15" outlineLevel="2">
      <c r="A258" s="56" t="s">
        <v>86</v>
      </c>
      <c r="B258" s="52"/>
      <c r="C258" s="52"/>
      <c r="D258" s="53">
        <f t="shared" si="3"/>
        <v>0</v>
      </c>
      <c r="E258" s="54"/>
    </row>
    <row r="259" spans="1:5" s="43" customFormat="1" ht="15" outlineLevel="2">
      <c r="A259" s="56" t="s">
        <v>193</v>
      </c>
      <c r="B259" s="52">
        <v>347</v>
      </c>
      <c r="C259" s="52">
        <v>396</v>
      </c>
      <c r="D259" s="53">
        <f t="shared" si="3"/>
        <v>1.1412103746397695</v>
      </c>
      <c r="E259" s="54"/>
    </row>
    <row r="260" spans="1:5" s="43" customFormat="1" ht="15" outlineLevel="2">
      <c r="A260" s="56" t="s">
        <v>194</v>
      </c>
      <c r="B260" s="52"/>
      <c r="C260" s="52"/>
      <c r="D260" s="53">
        <f t="shared" si="3"/>
        <v>0</v>
      </c>
      <c r="E260" s="54"/>
    </row>
    <row r="261" spans="1:5" s="43" customFormat="1" ht="15" outlineLevel="2">
      <c r="A261" s="56" t="s">
        <v>195</v>
      </c>
      <c r="B261" s="52"/>
      <c r="C261" s="52"/>
      <c r="D261" s="53">
        <f aca="true" t="shared" si="4" ref="D261:D324">IF(B261&lt;&gt;0,C261/B261,0)</f>
        <v>0</v>
      </c>
      <c r="E261" s="54"/>
    </row>
    <row r="262" spans="1:5" s="43" customFormat="1" ht="15" outlineLevel="2">
      <c r="A262" s="56" t="s">
        <v>196</v>
      </c>
      <c r="B262" s="52"/>
      <c r="C262" s="52"/>
      <c r="D262" s="53">
        <f t="shared" si="4"/>
        <v>0</v>
      </c>
      <c r="E262" s="54"/>
    </row>
    <row r="263" spans="1:5" s="43" customFormat="1" ht="15" outlineLevel="2">
      <c r="A263" s="56" t="s">
        <v>54</v>
      </c>
      <c r="B263" s="52"/>
      <c r="C263" s="52"/>
      <c r="D263" s="53">
        <f t="shared" si="4"/>
        <v>0</v>
      </c>
      <c r="E263" s="54"/>
    </row>
    <row r="264" spans="1:5" s="43" customFormat="1" ht="15" outlineLevel="2">
      <c r="A264" s="56" t="s">
        <v>197</v>
      </c>
      <c r="B264" s="52">
        <v>836</v>
      </c>
      <c r="C264" s="52">
        <v>1028</v>
      </c>
      <c r="D264" s="53">
        <f t="shared" si="4"/>
        <v>1.229665071770335</v>
      </c>
      <c r="E264" s="54"/>
    </row>
    <row r="265" spans="1:5" s="43" customFormat="1" ht="15" outlineLevel="1">
      <c r="A265" s="55" t="s">
        <v>198</v>
      </c>
      <c r="B265" s="58">
        <f>SUM(B266:B271)</f>
        <v>0</v>
      </c>
      <c r="C265" s="58">
        <f>SUM(C266:C271)</f>
        <v>0</v>
      </c>
      <c r="D265" s="53">
        <f t="shared" si="4"/>
        <v>0</v>
      </c>
      <c r="E265" s="54"/>
    </row>
    <row r="266" spans="1:5" s="43" customFormat="1" ht="15" outlineLevel="2">
      <c r="A266" s="55" t="s">
        <v>45</v>
      </c>
      <c r="B266" s="52"/>
      <c r="C266" s="52"/>
      <c r="D266" s="53">
        <f t="shared" si="4"/>
        <v>0</v>
      </c>
      <c r="E266" s="54"/>
    </row>
    <row r="267" spans="1:5" s="43" customFormat="1" ht="15" outlineLevel="2">
      <c r="A267" s="55" t="s">
        <v>46</v>
      </c>
      <c r="B267" s="52"/>
      <c r="C267" s="52"/>
      <c r="D267" s="53">
        <f t="shared" si="4"/>
        <v>0</v>
      </c>
      <c r="E267" s="54"/>
    </row>
    <row r="268" spans="1:5" s="43" customFormat="1" ht="15" outlineLevel="2">
      <c r="A268" s="56" t="s">
        <v>47</v>
      </c>
      <c r="B268" s="52"/>
      <c r="C268" s="52"/>
      <c r="D268" s="53">
        <f t="shared" si="4"/>
        <v>0</v>
      </c>
      <c r="E268" s="54"/>
    </row>
    <row r="269" spans="1:5" s="43" customFormat="1" ht="15" outlineLevel="2">
      <c r="A269" s="56" t="s">
        <v>199</v>
      </c>
      <c r="B269" s="52"/>
      <c r="C269" s="52"/>
      <c r="D269" s="53">
        <f t="shared" si="4"/>
        <v>0</v>
      </c>
      <c r="E269" s="54"/>
    </row>
    <row r="270" spans="1:5" s="43" customFormat="1" ht="15" outlineLevel="2">
      <c r="A270" s="56" t="s">
        <v>54</v>
      </c>
      <c r="B270" s="52"/>
      <c r="C270" s="52"/>
      <c r="D270" s="53">
        <f t="shared" si="4"/>
        <v>0</v>
      </c>
      <c r="E270" s="54"/>
    </row>
    <row r="271" spans="1:5" s="43" customFormat="1" ht="15" outlineLevel="2">
      <c r="A271" s="54" t="s">
        <v>200</v>
      </c>
      <c r="B271" s="52"/>
      <c r="C271" s="52"/>
      <c r="D271" s="53">
        <f t="shared" si="4"/>
        <v>0</v>
      </c>
      <c r="E271" s="54"/>
    </row>
    <row r="272" spans="1:5" s="43" customFormat="1" ht="15" outlineLevel="1">
      <c r="A272" s="57" t="s">
        <v>201</v>
      </c>
      <c r="B272" s="58">
        <f>SUM(B273:B279)</f>
        <v>74</v>
      </c>
      <c r="C272" s="58">
        <f>SUM(C273:C279)</f>
        <v>84</v>
      </c>
      <c r="D272" s="53">
        <f t="shared" si="4"/>
        <v>1.135135135135135</v>
      </c>
      <c r="E272" s="54"/>
    </row>
    <row r="273" spans="1:5" s="43" customFormat="1" ht="15" outlineLevel="2">
      <c r="A273" s="55" t="s">
        <v>45</v>
      </c>
      <c r="B273" s="52">
        <v>12</v>
      </c>
      <c r="C273" s="52">
        <v>24</v>
      </c>
      <c r="D273" s="53">
        <f t="shared" si="4"/>
        <v>2</v>
      </c>
      <c r="E273" s="54"/>
    </row>
    <row r="274" spans="1:5" s="43" customFormat="1" ht="15" outlineLevel="2">
      <c r="A274" s="55" t="s">
        <v>46</v>
      </c>
      <c r="B274" s="52"/>
      <c r="C274" s="52"/>
      <c r="D274" s="53">
        <f t="shared" si="4"/>
        <v>0</v>
      </c>
      <c r="E274" s="54"/>
    </row>
    <row r="275" spans="1:5" s="43" customFormat="1" ht="15" outlineLevel="2">
      <c r="A275" s="56" t="s">
        <v>47</v>
      </c>
      <c r="B275" s="52"/>
      <c r="C275" s="52"/>
      <c r="D275" s="53">
        <f t="shared" si="4"/>
        <v>0</v>
      </c>
      <c r="E275" s="54"/>
    </row>
    <row r="276" spans="1:5" s="43" customFormat="1" ht="15" outlineLevel="2">
      <c r="A276" s="56" t="s">
        <v>202</v>
      </c>
      <c r="B276" s="52"/>
      <c r="C276" s="52"/>
      <c r="D276" s="53">
        <f t="shared" si="4"/>
        <v>0</v>
      </c>
      <c r="E276" s="54"/>
    </row>
    <row r="277" spans="1:5" s="43" customFormat="1" ht="15" outlineLevel="2">
      <c r="A277" s="56" t="s">
        <v>203</v>
      </c>
      <c r="B277" s="52"/>
      <c r="C277" s="52"/>
      <c r="D277" s="53">
        <f t="shared" si="4"/>
        <v>0</v>
      </c>
      <c r="E277" s="54"/>
    </row>
    <row r="278" spans="1:5" s="43" customFormat="1" ht="15" outlineLevel="2">
      <c r="A278" s="56" t="s">
        <v>54</v>
      </c>
      <c r="B278" s="52"/>
      <c r="C278" s="52"/>
      <c r="D278" s="53">
        <f t="shared" si="4"/>
        <v>0</v>
      </c>
      <c r="E278" s="54"/>
    </row>
    <row r="279" spans="1:5" s="43" customFormat="1" ht="15" outlineLevel="2">
      <c r="A279" s="56" t="s">
        <v>204</v>
      </c>
      <c r="B279" s="52">
        <v>62</v>
      </c>
      <c r="C279" s="52">
        <v>60</v>
      </c>
      <c r="D279" s="53">
        <f t="shared" si="4"/>
        <v>0.967741935483871</v>
      </c>
      <c r="E279" s="54"/>
    </row>
    <row r="280" spans="1:5" s="43" customFormat="1" ht="15" outlineLevel="1">
      <c r="A280" s="54" t="s">
        <v>205</v>
      </c>
      <c r="B280" s="58">
        <f>SUM(B281:B288)</f>
        <v>244</v>
      </c>
      <c r="C280" s="58">
        <f>SUM(C281:C288)</f>
        <v>229</v>
      </c>
      <c r="D280" s="53">
        <f t="shared" si="4"/>
        <v>0.9385245901639344</v>
      </c>
      <c r="E280" s="54"/>
    </row>
    <row r="281" spans="1:5" s="43" customFormat="1" ht="15" outlineLevel="2">
      <c r="A281" s="55" t="s">
        <v>45</v>
      </c>
      <c r="B281" s="52">
        <v>39</v>
      </c>
      <c r="C281" s="52">
        <v>44</v>
      </c>
      <c r="D281" s="53">
        <f t="shared" si="4"/>
        <v>1.1282051282051282</v>
      </c>
      <c r="E281" s="54"/>
    </row>
    <row r="282" spans="1:5" s="43" customFormat="1" ht="15" outlineLevel="2">
      <c r="A282" s="55" t="s">
        <v>46</v>
      </c>
      <c r="B282" s="52">
        <v>191</v>
      </c>
      <c r="C282" s="52">
        <v>171</v>
      </c>
      <c r="D282" s="53">
        <f t="shared" si="4"/>
        <v>0.8952879581151832</v>
      </c>
      <c r="E282" s="54"/>
    </row>
    <row r="283" spans="1:5" s="43" customFormat="1" ht="15" outlineLevel="2">
      <c r="A283" s="55" t="s">
        <v>47</v>
      </c>
      <c r="B283" s="52"/>
      <c r="C283" s="52"/>
      <c r="D283" s="53">
        <f t="shared" si="4"/>
        <v>0</v>
      </c>
      <c r="E283" s="54"/>
    </row>
    <row r="284" spans="1:5" s="43" customFormat="1" ht="15" outlineLevel="2">
      <c r="A284" s="56" t="s">
        <v>206</v>
      </c>
      <c r="B284" s="52"/>
      <c r="C284" s="52"/>
      <c r="D284" s="53">
        <f t="shared" si="4"/>
        <v>0</v>
      </c>
      <c r="E284" s="54"/>
    </row>
    <row r="285" spans="1:5" s="43" customFormat="1" ht="15" outlineLevel="2">
      <c r="A285" s="56" t="s">
        <v>207</v>
      </c>
      <c r="B285" s="52"/>
      <c r="C285" s="52"/>
      <c r="D285" s="53">
        <f t="shared" si="4"/>
        <v>0</v>
      </c>
      <c r="E285" s="54"/>
    </row>
    <row r="286" spans="1:5" s="43" customFormat="1" ht="15" outlineLevel="2">
      <c r="A286" s="56" t="s">
        <v>208</v>
      </c>
      <c r="B286" s="52"/>
      <c r="C286" s="52"/>
      <c r="D286" s="53">
        <f t="shared" si="4"/>
        <v>0</v>
      </c>
      <c r="E286" s="54"/>
    </row>
    <row r="287" spans="1:5" s="43" customFormat="1" ht="15" outlineLevel="2">
      <c r="A287" s="55" t="s">
        <v>54</v>
      </c>
      <c r="B287" s="52"/>
      <c r="C287" s="52"/>
      <c r="D287" s="53">
        <f t="shared" si="4"/>
        <v>0</v>
      </c>
      <c r="E287" s="54"/>
    </row>
    <row r="288" spans="1:5" s="43" customFormat="1" ht="15" outlineLevel="2">
      <c r="A288" s="55" t="s">
        <v>209</v>
      </c>
      <c r="B288" s="52">
        <v>14</v>
      </c>
      <c r="C288" s="52">
        <v>14</v>
      </c>
      <c r="D288" s="53">
        <f t="shared" si="4"/>
        <v>1</v>
      </c>
      <c r="E288" s="54"/>
    </row>
    <row r="289" spans="1:5" s="43" customFormat="1" ht="15" outlineLevel="1">
      <c r="A289" s="55" t="s">
        <v>210</v>
      </c>
      <c r="B289" s="58">
        <f>SUM(B290:B302)</f>
        <v>854</v>
      </c>
      <c r="C289" s="58">
        <f>SUM(C290:C302)</f>
        <v>862</v>
      </c>
      <c r="D289" s="53">
        <f t="shared" si="4"/>
        <v>1.009367681498829</v>
      </c>
      <c r="E289" s="54"/>
    </row>
    <row r="290" spans="1:5" s="43" customFormat="1" ht="15" outlineLevel="2">
      <c r="A290" s="56" t="s">
        <v>45</v>
      </c>
      <c r="B290" s="52">
        <v>609</v>
      </c>
      <c r="C290" s="52">
        <v>620</v>
      </c>
      <c r="D290" s="53">
        <f t="shared" si="4"/>
        <v>1.0180623973727423</v>
      </c>
      <c r="E290" s="54"/>
    </row>
    <row r="291" spans="1:5" s="43" customFormat="1" ht="15" outlineLevel="2">
      <c r="A291" s="56" t="s">
        <v>46</v>
      </c>
      <c r="B291" s="52">
        <v>80</v>
      </c>
      <c r="C291" s="52">
        <v>80</v>
      </c>
      <c r="D291" s="53">
        <f t="shared" si="4"/>
        <v>1</v>
      </c>
      <c r="E291" s="54"/>
    </row>
    <row r="292" spans="1:5" s="43" customFormat="1" ht="15" outlineLevel="2">
      <c r="A292" s="56" t="s">
        <v>47</v>
      </c>
      <c r="B292" s="52"/>
      <c r="C292" s="52"/>
      <c r="D292" s="53">
        <f t="shared" si="4"/>
        <v>0</v>
      </c>
      <c r="E292" s="54"/>
    </row>
    <row r="293" spans="1:5" s="43" customFormat="1" ht="15" outlineLevel="2">
      <c r="A293" s="54" t="s">
        <v>211</v>
      </c>
      <c r="B293" s="52"/>
      <c r="C293" s="52"/>
      <c r="D293" s="53">
        <f t="shared" si="4"/>
        <v>0</v>
      </c>
      <c r="E293" s="54"/>
    </row>
    <row r="294" spans="1:5" s="43" customFormat="1" ht="15" outlineLevel="2">
      <c r="A294" s="55" t="s">
        <v>212</v>
      </c>
      <c r="B294" s="52">
        <v>29</v>
      </c>
      <c r="C294" s="52">
        <v>30</v>
      </c>
      <c r="D294" s="53">
        <f t="shared" si="4"/>
        <v>1.0344827586206897</v>
      </c>
      <c r="E294" s="54"/>
    </row>
    <row r="295" spans="1:5" s="43" customFormat="1" ht="15" outlineLevel="2">
      <c r="A295" s="55" t="s">
        <v>213</v>
      </c>
      <c r="B295" s="52"/>
      <c r="C295" s="52"/>
      <c r="D295" s="53">
        <f t="shared" si="4"/>
        <v>0</v>
      </c>
      <c r="E295" s="54"/>
    </row>
    <row r="296" spans="1:5" s="43" customFormat="1" ht="15" outlineLevel="2">
      <c r="A296" s="57" t="s">
        <v>214</v>
      </c>
      <c r="B296" s="52"/>
      <c r="C296" s="52"/>
      <c r="D296" s="53">
        <f t="shared" si="4"/>
        <v>0</v>
      </c>
      <c r="E296" s="54"/>
    </row>
    <row r="297" spans="1:5" s="43" customFormat="1" ht="15" outlineLevel="2">
      <c r="A297" s="56" t="s">
        <v>215</v>
      </c>
      <c r="B297" s="52"/>
      <c r="C297" s="52"/>
      <c r="D297" s="53">
        <f t="shared" si="4"/>
        <v>0</v>
      </c>
      <c r="E297" s="54"/>
    </row>
    <row r="298" spans="1:5" s="43" customFormat="1" ht="15" outlineLevel="2">
      <c r="A298" s="56" t="s">
        <v>216</v>
      </c>
      <c r="B298" s="52">
        <v>48</v>
      </c>
      <c r="C298" s="52">
        <v>47</v>
      </c>
      <c r="D298" s="53">
        <f t="shared" si="4"/>
        <v>0.9791666666666666</v>
      </c>
      <c r="E298" s="54"/>
    </row>
    <row r="299" spans="1:5" s="43" customFormat="1" ht="15" outlineLevel="2">
      <c r="A299" s="56" t="s">
        <v>217</v>
      </c>
      <c r="B299" s="52"/>
      <c r="C299" s="52"/>
      <c r="D299" s="53">
        <f t="shared" si="4"/>
        <v>0</v>
      </c>
      <c r="E299" s="54"/>
    </row>
    <row r="300" spans="1:5" s="43" customFormat="1" ht="15" outlineLevel="2">
      <c r="A300" s="56" t="s">
        <v>86</v>
      </c>
      <c r="B300" s="52"/>
      <c r="C300" s="52"/>
      <c r="D300" s="53">
        <f t="shared" si="4"/>
        <v>0</v>
      </c>
      <c r="E300" s="54"/>
    </row>
    <row r="301" spans="1:5" s="43" customFormat="1" ht="15" outlineLevel="2">
      <c r="A301" s="56" t="s">
        <v>54</v>
      </c>
      <c r="B301" s="52"/>
      <c r="C301" s="52"/>
      <c r="D301" s="53">
        <f t="shared" si="4"/>
        <v>0</v>
      </c>
      <c r="E301" s="54"/>
    </row>
    <row r="302" spans="1:5" s="43" customFormat="1" ht="15" outlineLevel="2">
      <c r="A302" s="55" t="s">
        <v>218</v>
      </c>
      <c r="B302" s="52">
        <v>88</v>
      </c>
      <c r="C302" s="52">
        <v>85</v>
      </c>
      <c r="D302" s="53">
        <f t="shared" si="4"/>
        <v>0.9659090909090909</v>
      </c>
      <c r="E302" s="54"/>
    </row>
    <row r="303" spans="1:5" s="43" customFormat="1" ht="15" outlineLevel="1">
      <c r="A303" s="57" t="s">
        <v>219</v>
      </c>
      <c r="B303" s="58">
        <f>SUM(B304:B312)</f>
        <v>0</v>
      </c>
      <c r="C303" s="58">
        <f>SUM(C304:C312)</f>
        <v>0</v>
      </c>
      <c r="D303" s="53">
        <f t="shared" si="4"/>
        <v>0</v>
      </c>
      <c r="E303" s="54"/>
    </row>
    <row r="304" spans="1:5" s="43" customFormat="1" ht="15" outlineLevel="2">
      <c r="A304" s="55" t="s">
        <v>45</v>
      </c>
      <c r="B304" s="52"/>
      <c r="C304" s="52"/>
      <c r="D304" s="53">
        <f t="shared" si="4"/>
        <v>0</v>
      </c>
      <c r="E304" s="54"/>
    </row>
    <row r="305" spans="1:5" s="43" customFormat="1" ht="15" outlineLevel="2">
      <c r="A305" s="56" t="s">
        <v>46</v>
      </c>
      <c r="B305" s="52"/>
      <c r="C305" s="52"/>
      <c r="D305" s="53">
        <f t="shared" si="4"/>
        <v>0</v>
      </c>
      <c r="E305" s="54"/>
    </row>
    <row r="306" spans="1:5" s="43" customFormat="1" ht="15" outlineLevel="2">
      <c r="A306" s="56" t="s">
        <v>47</v>
      </c>
      <c r="B306" s="52"/>
      <c r="C306" s="52"/>
      <c r="D306" s="53">
        <f t="shared" si="4"/>
        <v>0</v>
      </c>
      <c r="E306" s="54"/>
    </row>
    <row r="307" spans="1:5" s="43" customFormat="1" ht="15" outlineLevel="2">
      <c r="A307" s="56" t="s">
        <v>220</v>
      </c>
      <c r="B307" s="52"/>
      <c r="C307" s="52"/>
      <c r="D307" s="53">
        <f t="shared" si="4"/>
        <v>0</v>
      </c>
      <c r="E307" s="54"/>
    </row>
    <row r="308" spans="1:5" s="43" customFormat="1" ht="15" outlineLevel="2">
      <c r="A308" s="54" t="s">
        <v>221</v>
      </c>
      <c r="B308" s="52"/>
      <c r="C308" s="52"/>
      <c r="D308" s="53">
        <f t="shared" si="4"/>
        <v>0</v>
      </c>
      <c r="E308" s="54"/>
    </row>
    <row r="309" spans="1:5" s="43" customFormat="1" ht="15" outlineLevel="2">
      <c r="A309" s="55" t="s">
        <v>222</v>
      </c>
      <c r="B309" s="52"/>
      <c r="C309" s="52"/>
      <c r="D309" s="53">
        <f t="shared" si="4"/>
        <v>0</v>
      </c>
      <c r="E309" s="54"/>
    </row>
    <row r="310" spans="1:5" s="43" customFormat="1" ht="15" outlineLevel="2">
      <c r="A310" s="55" t="s">
        <v>86</v>
      </c>
      <c r="B310" s="52"/>
      <c r="C310" s="52"/>
      <c r="D310" s="53">
        <f t="shared" si="4"/>
        <v>0</v>
      </c>
      <c r="E310" s="54"/>
    </row>
    <row r="311" spans="1:5" s="43" customFormat="1" ht="15" outlineLevel="2">
      <c r="A311" s="55" t="s">
        <v>54</v>
      </c>
      <c r="B311" s="52"/>
      <c r="C311" s="52"/>
      <c r="D311" s="53">
        <f t="shared" si="4"/>
        <v>0</v>
      </c>
      <c r="E311" s="54"/>
    </row>
    <row r="312" spans="1:5" s="43" customFormat="1" ht="15" outlineLevel="2">
      <c r="A312" s="55" t="s">
        <v>223</v>
      </c>
      <c r="B312" s="52"/>
      <c r="C312" s="52"/>
      <c r="D312" s="53">
        <f t="shared" si="4"/>
        <v>0</v>
      </c>
      <c r="E312" s="54"/>
    </row>
    <row r="313" spans="1:5" s="43" customFormat="1" ht="15" outlineLevel="1">
      <c r="A313" s="56" t="s">
        <v>224</v>
      </c>
      <c r="B313" s="58">
        <f>SUM(B314:B322)</f>
        <v>0</v>
      </c>
      <c r="C313" s="58">
        <f>SUM(C314:C322)</f>
        <v>76</v>
      </c>
      <c r="D313" s="53">
        <f t="shared" si="4"/>
        <v>0</v>
      </c>
      <c r="E313" s="54"/>
    </row>
    <row r="314" spans="1:5" s="43" customFormat="1" ht="15" outlineLevel="2">
      <c r="A314" s="56" t="s">
        <v>45</v>
      </c>
      <c r="B314" s="52"/>
      <c r="C314" s="52"/>
      <c r="D314" s="53">
        <f t="shared" si="4"/>
        <v>0</v>
      </c>
      <c r="E314" s="54"/>
    </row>
    <row r="315" spans="1:5" s="43" customFormat="1" ht="15" outlineLevel="2">
      <c r="A315" s="56" t="s">
        <v>46</v>
      </c>
      <c r="B315" s="52"/>
      <c r="C315" s="52">
        <v>76</v>
      </c>
      <c r="D315" s="53">
        <f t="shared" si="4"/>
        <v>0</v>
      </c>
      <c r="E315" s="54"/>
    </row>
    <row r="316" spans="1:5" s="43" customFormat="1" ht="15" outlineLevel="2">
      <c r="A316" s="55" t="s">
        <v>47</v>
      </c>
      <c r="B316" s="52"/>
      <c r="C316" s="52"/>
      <c r="D316" s="53">
        <f t="shared" si="4"/>
        <v>0</v>
      </c>
      <c r="E316" s="54"/>
    </row>
    <row r="317" spans="1:5" s="43" customFormat="1" ht="15" outlineLevel="2">
      <c r="A317" s="55" t="s">
        <v>225</v>
      </c>
      <c r="B317" s="52"/>
      <c r="C317" s="52"/>
      <c r="D317" s="53">
        <f t="shared" si="4"/>
        <v>0</v>
      </c>
      <c r="E317" s="54"/>
    </row>
    <row r="318" spans="1:5" s="43" customFormat="1" ht="15" outlineLevel="2">
      <c r="A318" s="55" t="s">
        <v>226</v>
      </c>
      <c r="B318" s="52"/>
      <c r="C318" s="52"/>
      <c r="D318" s="53">
        <f t="shared" si="4"/>
        <v>0</v>
      </c>
      <c r="E318" s="54"/>
    </row>
    <row r="319" spans="1:5" s="43" customFormat="1" ht="15" outlineLevel="2">
      <c r="A319" s="56" t="s">
        <v>227</v>
      </c>
      <c r="B319" s="52"/>
      <c r="C319" s="52"/>
      <c r="D319" s="53">
        <f t="shared" si="4"/>
        <v>0</v>
      </c>
      <c r="E319" s="54"/>
    </row>
    <row r="320" spans="1:5" s="43" customFormat="1" ht="15" outlineLevel="2">
      <c r="A320" s="56" t="s">
        <v>86</v>
      </c>
      <c r="B320" s="52"/>
      <c r="C320" s="52"/>
      <c r="D320" s="53">
        <f t="shared" si="4"/>
        <v>0</v>
      </c>
      <c r="E320" s="54"/>
    </row>
    <row r="321" spans="1:5" s="43" customFormat="1" ht="15" outlineLevel="2">
      <c r="A321" s="56" t="s">
        <v>54</v>
      </c>
      <c r="B321" s="52"/>
      <c r="C321" s="52"/>
      <c r="D321" s="53">
        <f t="shared" si="4"/>
        <v>0</v>
      </c>
      <c r="E321" s="54"/>
    </row>
    <row r="322" spans="1:5" s="43" customFormat="1" ht="15" outlineLevel="2">
      <c r="A322" s="56" t="s">
        <v>228</v>
      </c>
      <c r="B322" s="52"/>
      <c r="C322" s="52"/>
      <c r="D322" s="53">
        <f t="shared" si="4"/>
        <v>0</v>
      </c>
      <c r="E322" s="54"/>
    </row>
    <row r="323" spans="1:5" s="43" customFormat="1" ht="15" outlineLevel="1">
      <c r="A323" s="54" t="s">
        <v>229</v>
      </c>
      <c r="B323" s="58">
        <f>SUM(B324:B330)</f>
        <v>0</v>
      </c>
      <c r="C323" s="58">
        <f>SUM(C324:C330)</f>
        <v>0</v>
      </c>
      <c r="D323" s="53">
        <f t="shared" si="4"/>
        <v>0</v>
      </c>
      <c r="E323" s="54"/>
    </row>
    <row r="324" spans="1:5" s="43" customFormat="1" ht="15" outlineLevel="2">
      <c r="A324" s="55" t="s">
        <v>45</v>
      </c>
      <c r="B324" s="52"/>
      <c r="C324" s="52"/>
      <c r="D324" s="53">
        <f t="shared" si="4"/>
        <v>0</v>
      </c>
      <c r="E324" s="54"/>
    </row>
    <row r="325" spans="1:5" s="43" customFormat="1" ht="15" outlineLevel="2">
      <c r="A325" s="55" t="s">
        <v>46</v>
      </c>
      <c r="B325" s="52"/>
      <c r="C325" s="52"/>
      <c r="D325" s="53">
        <f aca="true" t="shared" si="5" ref="D325:D388">IF(B325&lt;&gt;0,C325/B325,0)</f>
        <v>0</v>
      </c>
      <c r="E325" s="54"/>
    </row>
    <row r="326" spans="1:5" s="43" customFormat="1" ht="15" outlineLevel="2">
      <c r="A326" s="57" t="s">
        <v>47</v>
      </c>
      <c r="B326" s="52"/>
      <c r="C326" s="52"/>
      <c r="D326" s="53">
        <f t="shared" si="5"/>
        <v>0</v>
      </c>
      <c r="E326" s="54"/>
    </row>
    <row r="327" spans="1:5" s="43" customFormat="1" ht="15" outlineLevel="2">
      <c r="A327" s="59" t="s">
        <v>230</v>
      </c>
      <c r="B327" s="52"/>
      <c r="C327" s="52"/>
      <c r="D327" s="53">
        <f t="shared" si="5"/>
        <v>0</v>
      </c>
      <c r="E327" s="54"/>
    </row>
    <row r="328" spans="1:5" s="43" customFormat="1" ht="15" outlineLevel="2">
      <c r="A328" s="56" t="s">
        <v>231</v>
      </c>
      <c r="B328" s="52"/>
      <c r="C328" s="52"/>
      <c r="D328" s="53">
        <f t="shared" si="5"/>
        <v>0</v>
      </c>
      <c r="E328" s="54"/>
    </row>
    <row r="329" spans="1:5" s="43" customFormat="1" ht="15" outlineLevel="2">
      <c r="A329" s="56" t="s">
        <v>54</v>
      </c>
      <c r="B329" s="52"/>
      <c r="C329" s="52"/>
      <c r="D329" s="53">
        <f t="shared" si="5"/>
        <v>0</v>
      </c>
      <c r="E329" s="54"/>
    </row>
    <row r="330" spans="1:5" s="43" customFormat="1" ht="15" outlineLevel="2">
      <c r="A330" s="55" t="s">
        <v>232</v>
      </c>
      <c r="B330" s="52"/>
      <c r="C330" s="52"/>
      <c r="D330" s="53">
        <f t="shared" si="5"/>
        <v>0</v>
      </c>
      <c r="E330" s="54"/>
    </row>
    <row r="331" spans="1:5" s="43" customFormat="1" ht="15" outlineLevel="1">
      <c r="A331" s="55" t="s">
        <v>233</v>
      </c>
      <c r="B331" s="58">
        <f>SUM(B332:B336)</f>
        <v>0</v>
      </c>
      <c r="C331" s="58">
        <f>SUM(C332:C336)</f>
        <v>0</v>
      </c>
      <c r="D331" s="53">
        <f t="shared" si="5"/>
        <v>0</v>
      </c>
      <c r="E331" s="54"/>
    </row>
    <row r="332" spans="1:5" s="43" customFormat="1" ht="15" outlineLevel="2">
      <c r="A332" s="55" t="s">
        <v>45</v>
      </c>
      <c r="B332" s="52"/>
      <c r="C332" s="52"/>
      <c r="D332" s="53">
        <f t="shared" si="5"/>
        <v>0</v>
      </c>
      <c r="E332" s="54"/>
    </row>
    <row r="333" spans="1:5" s="43" customFormat="1" ht="15" outlineLevel="2">
      <c r="A333" s="56" t="s">
        <v>46</v>
      </c>
      <c r="B333" s="52"/>
      <c r="C333" s="52"/>
      <c r="D333" s="53">
        <f t="shared" si="5"/>
        <v>0</v>
      </c>
      <c r="E333" s="54"/>
    </row>
    <row r="334" spans="1:5" s="43" customFormat="1" ht="15" outlineLevel="2">
      <c r="A334" s="55" t="s">
        <v>86</v>
      </c>
      <c r="B334" s="52"/>
      <c r="C334" s="52"/>
      <c r="D334" s="53">
        <f t="shared" si="5"/>
        <v>0</v>
      </c>
      <c r="E334" s="54"/>
    </row>
    <row r="335" spans="1:5" s="43" customFormat="1" ht="15" outlineLevel="2">
      <c r="A335" s="56" t="s">
        <v>234</v>
      </c>
      <c r="B335" s="52"/>
      <c r="C335" s="52"/>
      <c r="D335" s="53">
        <f t="shared" si="5"/>
        <v>0</v>
      </c>
      <c r="E335" s="54"/>
    </row>
    <row r="336" spans="1:5" s="43" customFormat="1" ht="15" outlineLevel="2">
      <c r="A336" s="55" t="s">
        <v>235</v>
      </c>
      <c r="B336" s="52"/>
      <c r="C336" s="52"/>
      <c r="D336" s="53">
        <f t="shared" si="5"/>
        <v>0</v>
      </c>
      <c r="E336" s="54"/>
    </row>
    <row r="337" spans="1:5" s="43" customFormat="1" ht="15" outlineLevel="1">
      <c r="A337" s="55" t="s">
        <v>236</v>
      </c>
      <c r="B337" s="58">
        <f>SUM(B338:B339)</f>
        <v>333</v>
      </c>
      <c r="C337" s="58">
        <f>SUM(C338:C339)</f>
        <v>350</v>
      </c>
      <c r="D337" s="53">
        <f t="shared" si="5"/>
        <v>1.0510510510510511</v>
      </c>
      <c r="E337" s="54"/>
    </row>
    <row r="338" spans="1:5" s="43" customFormat="1" ht="15" outlineLevel="2">
      <c r="A338" s="55" t="s">
        <v>237</v>
      </c>
      <c r="B338" s="52"/>
      <c r="C338" s="52"/>
      <c r="D338" s="53">
        <f t="shared" si="5"/>
        <v>0</v>
      </c>
      <c r="E338" s="54"/>
    </row>
    <row r="339" spans="1:5" s="43" customFormat="1" ht="15" outlineLevel="2">
      <c r="A339" s="55" t="s">
        <v>238</v>
      </c>
      <c r="B339" s="52">
        <v>333</v>
      </c>
      <c r="C339" s="52">
        <v>350</v>
      </c>
      <c r="D339" s="53">
        <f t="shared" si="5"/>
        <v>1.0510510510510511</v>
      </c>
      <c r="E339" s="54"/>
    </row>
    <row r="340" spans="1:5" s="43" customFormat="1" ht="15">
      <c r="A340" s="51" t="s">
        <v>239</v>
      </c>
      <c r="B340" s="52">
        <f>SUM(B341,B346,B353,B359,B365,B369,B373,B377,B383,B390)</f>
        <v>28497</v>
      </c>
      <c r="C340" s="52">
        <f>SUM(C341,C346,C353,C359,C365,C369,C373,C377,C383,C390)</f>
        <v>29521</v>
      </c>
      <c r="D340" s="53">
        <f t="shared" si="5"/>
        <v>1.0359336070463558</v>
      </c>
      <c r="E340" s="54"/>
    </row>
    <row r="341" spans="1:5" s="43" customFormat="1" ht="15" outlineLevel="1">
      <c r="A341" s="56" t="s">
        <v>240</v>
      </c>
      <c r="B341" s="58">
        <f>SUM(B342:B345)</f>
        <v>14132</v>
      </c>
      <c r="C341" s="58">
        <f>SUM(C342:C345)</f>
        <v>7265</v>
      </c>
      <c r="D341" s="53">
        <f t="shared" si="5"/>
        <v>0.514081517124257</v>
      </c>
      <c r="E341" s="54"/>
    </row>
    <row r="342" spans="1:5" s="43" customFormat="1" ht="15" outlineLevel="2">
      <c r="A342" s="55" t="s">
        <v>45</v>
      </c>
      <c r="B342" s="52">
        <v>6452</v>
      </c>
      <c r="C342" s="52">
        <v>3801</v>
      </c>
      <c r="D342" s="53">
        <f t="shared" si="5"/>
        <v>0.5891196528208308</v>
      </c>
      <c r="E342" s="54"/>
    </row>
    <row r="343" spans="1:5" s="43" customFormat="1" ht="15" outlineLevel="2">
      <c r="A343" s="55" t="s">
        <v>46</v>
      </c>
      <c r="B343" s="52">
        <v>861</v>
      </c>
      <c r="C343" s="52">
        <v>48</v>
      </c>
      <c r="D343" s="53">
        <f t="shared" si="5"/>
        <v>0.05574912891986063</v>
      </c>
      <c r="E343" s="54"/>
    </row>
    <row r="344" spans="1:5" s="43" customFormat="1" ht="15" outlineLevel="2">
      <c r="A344" s="55" t="s">
        <v>47</v>
      </c>
      <c r="B344" s="52"/>
      <c r="C344" s="52"/>
      <c r="D344" s="53">
        <f t="shared" si="5"/>
        <v>0</v>
      </c>
      <c r="E344" s="54"/>
    </row>
    <row r="345" spans="1:5" s="43" customFormat="1" ht="15" outlineLevel="2">
      <c r="A345" s="59" t="s">
        <v>241</v>
      </c>
      <c r="B345" s="52">
        <v>6819</v>
      </c>
      <c r="C345" s="52">
        <v>3416</v>
      </c>
      <c r="D345" s="53">
        <f t="shared" si="5"/>
        <v>0.5009532189470597</v>
      </c>
      <c r="E345" s="54"/>
    </row>
    <row r="346" spans="1:5" s="43" customFormat="1" ht="15" outlineLevel="1">
      <c r="A346" s="55" t="s">
        <v>242</v>
      </c>
      <c r="B346" s="58">
        <f>SUM(B347:B352)</f>
        <v>12515</v>
      </c>
      <c r="C346" s="58">
        <f>SUM(C347:C352)</f>
        <v>20294</v>
      </c>
      <c r="D346" s="53">
        <f t="shared" si="5"/>
        <v>1.62157411106672</v>
      </c>
      <c r="E346" s="54"/>
    </row>
    <row r="347" spans="1:5" s="43" customFormat="1" ht="15" outlineLevel="2">
      <c r="A347" s="55" t="s">
        <v>243</v>
      </c>
      <c r="B347" s="52">
        <v>959</v>
      </c>
      <c r="C347" s="52">
        <v>1688</v>
      </c>
      <c r="D347" s="53">
        <f t="shared" si="5"/>
        <v>1.7601668404588113</v>
      </c>
      <c r="E347" s="54"/>
    </row>
    <row r="348" spans="1:5" s="43" customFormat="1" ht="15" outlineLevel="2">
      <c r="A348" s="55" t="s">
        <v>244</v>
      </c>
      <c r="B348" s="52">
        <v>2838</v>
      </c>
      <c r="C348" s="52">
        <v>5956</v>
      </c>
      <c r="D348" s="53">
        <f t="shared" si="5"/>
        <v>2.098661028893587</v>
      </c>
      <c r="E348" s="54"/>
    </row>
    <row r="349" spans="1:5" s="43" customFormat="1" ht="15" outlineLevel="2">
      <c r="A349" s="56" t="s">
        <v>245</v>
      </c>
      <c r="B349" s="52">
        <v>1094</v>
      </c>
      <c r="C349" s="52">
        <v>5541</v>
      </c>
      <c r="D349" s="53">
        <f t="shared" si="5"/>
        <v>5.064899451553931</v>
      </c>
      <c r="E349" s="54"/>
    </row>
    <row r="350" spans="1:5" s="43" customFormat="1" ht="15" outlineLevel="2">
      <c r="A350" s="56" t="s">
        <v>246</v>
      </c>
      <c r="B350" s="52">
        <v>858</v>
      </c>
      <c r="C350" s="52">
        <f>1663-147</f>
        <v>1516</v>
      </c>
      <c r="D350" s="53">
        <f t="shared" si="5"/>
        <v>1.7668997668997668</v>
      </c>
      <c r="E350" s="54"/>
    </row>
    <row r="351" spans="1:5" s="43" customFormat="1" ht="15" outlineLevel="2">
      <c r="A351" s="56" t="s">
        <v>247</v>
      </c>
      <c r="B351" s="52">
        <v>28</v>
      </c>
      <c r="C351" s="52"/>
      <c r="D351" s="53">
        <f t="shared" si="5"/>
        <v>0</v>
      </c>
      <c r="E351" s="54"/>
    </row>
    <row r="352" spans="1:5" s="43" customFormat="1" ht="15" outlineLevel="2">
      <c r="A352" s="55" t="s">
        <v>248</v>
      </c>
      <c r="B352" s="52">
        <v>6738</v>
      </c>
      <c r="C352" s="52">
        <v>5593</v>
      </c>
      <c r="D352" s="53">
        <f t="shared" si="5"/>
        <v>0.830068269516177</v>
      </c>
      <c r="E352" s="54"/>
    </row>
    <row r="353" spans="1:5" s="43" customFormat="1" ht="15" outlineLevel="1">
      <c r="A353" s="55" t="s">
        <v>249</v>
      </c>
      <c r="B353" s="58">
        <f>SUM(B354:B358)</f>
        <v>838</v>
      </c>
      <c r="C353" s="58">
        <f>SUM(C354:C358)</f>
        <v>1343</v>
      </c>
      <c r="D353" s="53">
        <f t="shared" si="5"/>
        <v>1.6026252983293556</v>
      </c>
      <c r="E353" s="54"/>
    </row>
    <row r="354" spans="1:5" s="43" customFormat="1" ht="15" outlineLevel="2">
      <c r="A354" s="55" t="s">
        <v>250</v>
      </c>
      <c r="B354" s="52"/>
      <c r="C354" s="52">
        <v>1258</v>
      </c>
      <c r="D354" s="53">
        <f t="shared" si="5"/>
        <v>0</v>
      </c>
      <c r="E354" s="54"/>
    </row>
    <row r="355" spans="1:5" s="43" customFormat="1" ht="15" outlineLevel="2">
      <c r="A355" s="55" t="s">
        <v>251</v>
      </c>
      <c r="B355" s="52">
        <v>414</v>
      </c>
      <c r="C355" s="52">
        <v>33</v>
      </c>
      <c r="D355" s="53">
        <f t="shared" si="5"/>
        <v>0.07971014492753623</v>
      </c>
      <c r="E355" s="54"/>
    </row>
    <row r="356" spans="1:5" s="43" customFormat="1" ht="15" outlineLevel="2">
      <c r="A356" s="55" t="s">
        <v>252</v>
      </c>
      <c r="B356" s="52"/>
      <c r="C356" s="52"/>
      <c r="D356" s="53">
        <f t="shared" si="5"/>
        <v>0</v>
      </c>
      <c r="E356" s="54"/>
    </row>
    <row r="357" spans="1:5" s="43" customFormat="1" ht="15" outlineLevel="2">
      <c r="A357" s="56" t="s">
        <v>253</v>
      </c>
      <c r="B357" s="52"/>
      <c r="C357" s="52"/>
      <c r="D357" s="53">
        <f t="shared" si="5"/>
        <v>0</v>
      </c>
      <c r="E357" s="54"/>
    </row>
    <row r="358" spans="1:5" s="43" customFormat="1" ht="15" outlineLevel="2">
      <c r="A358" s="56" t="s">
        <v>254</v>
      </c>
      <c r="B358" s="52">
        <v>424</v>
      </c>
      <c r="C358" s="52">
        <v>52</v>
      </c>
      <c r="D358" s="53">
        <f t="shared" si="5"/>
        <v>0.12264150943396226</v>
      </c>
      <c r="E358" s="54"/>
    </row>
    <row r="359" spans="1:5" s="43" customFormat="1" ht="15" outlineLevel="1">
      <c r="A359" s="54" t="s">
        <v>255</v>
      </c>
      <c r="B359" s="58">
        <f>SUM(B360:B364)</f>
        <v>5</v>
      </c>
      <c r="C359" s="58">
        <f>SUM(C360:C364)</f>
        <v>5</v>
      </c>
      <c r="D359" s="53">
        <f t="shared" si="5"/>
        <v>1</v>
      </c>
      <c r="E359" s="54"/>
    </row>
    <row r="360" spans="1:5" s="43" customFormat="1" ht="15" outlineLevel="2">
      <c r="A360" s="55" t="s">
        <v>256</v>
      </c>
      <c r="B360" s="52"/>
      <c r="C360" s="52"/>
      <c r="D360" s="53">
        <f t="shared" si="5"/>
        <v>0</v>
      </c>
      <c r="E360" s="54"/>
    </row>
    <row r="361" spans="1:5" s="43" customFormat="1" ht="15" outlineLevel="2">
      <c r="A361" s="55" t="s">
        <v>257</v>
      </c>
      <c r="B361" s="52"/>
      <c r="C361" s="52"/>
      <c r="D361" s="53">
        <f t="shared" si="5"/>
        <v>0</v>
      </c>
      <c r="E361" s="54"/>
    </row>
    <row r="362" spans="1:5" s="43" customFormat="1" ht="15" outlineLevel="2">
      <c r="A362" s="55" t="s">
        <v>258</v>
      </c>
      <c r="B362" s="52"/>
      <c r="C362" s="52"/>
      <c r="D362" s="53">
        <f t="shared" si="5"/>
        <v>0</v>
      </c>
      <c r="E362" s="54"/>
    </row>
    <row r="363" spans="1:5" s="43" customFormat="1" ht="15" outlineLevel="2">
      <c r="A363" s="56" t="s">
        <v>259</v>
      </c>
      <c r="B363" s="52"/>
      <c r="C363" s="52"/>
      <c r="D363" s="53">
        <f t="shared" si="5"/>
        <v>0</v>
      </c>
      <c r="E363" s="54"/>
    </row>
    <row r="364" spans="1:5" s="43" customFormat="1" ht="15" outlineLevel="2">
      <c r="A364" s="56" t="s">
        <v>260</v>
      </c>
      <c r="B364" s="52">
        <v>5</v>
      </c>
      <c r="C364" s="52">
        <v>5</v>
      </c>
      <c r="D364" s="53">
        <f t="shared" si="5"/>
        <v>1</v>
      </c>
      <c r="E364" s="54"/>
    </row>
    <row r="365" spans="1:5" s="43" customFormat="1" ht="15" outlineLevel="1">
      <c r="A365" s="56" t="s">
        <v>261</v>
      </c>
      <c r="B365" s="58">
        <f>SUM(B366:B368)</f>
        <v>0</v>
      </c>
      <c r="C365" s="58">
        <f>SUM(C366:C368)</f>
        <v>0</v>
      </c>
      <c r="D365" s="53">
        <f t="shared" si="5"/>
        <v>0</v>
      </c>
      <c r="E365" s="54"/>
    </row>
    <row r="366" spans="1:5" s="43" customFormat="1" ht="15" outlineLevel="2">
      <c r="A366" s="55" t="s">
        <v>262</v>
      </c>
      <c r="B366" s="52"/>
      <c r="C366" s="52"/>
      <c r="D366" s="53">
        <f t="shared" si="5"/>
        <v>0</v>
      </c>
      <c r="E366" s="54"/>
    </row>
    <row r="367" spans="1:5" s="43" customFormat="1" ht="15" outlineLevel="2">
      <c r="A367" s="55" t="s">
        <v>263</v>
      </c>
      <c r="B367" s="52"/>
      <c r="C367" s="52"/>
      <c r="D367" s="53">
        <f t="shared" si="5"/>
        <v>0</v>
      </c>
      <c r="E367" s="54"/>
    </row>
    <row r="368" spans="1:5" s="43" customFormat="1" ht="15" outlineLevel="2">
      <c r="A368" s="55" t="s">
        <v>264</v>
      </c>
      <c r="B368" s="52"/>
      <c r="C368" s="52"/>
      <c r="D368" s="53">
        <f t="shared" si="5"/>
        <v>0</v>
      </c>
      <c r="E368" s="54"/>
    </row>
    <row r="369" spans="1:5" s="43" customFormat="1" ht="15" outlineLevel="1">
      <c r="A369" s="56" t="s">
        <v>265</v>
      </c>
      <c r="B369" s="58">
        <f>SUM(B370:B372)</f>
        <v>0</v>
      </c>
      <c r="C369" s="58">
        <f>SUM(C370:C372)</f>
        <v>0</v>
      </c>
      <c r="D369" s="53">
        <f t="shared" si="5"/>
        <v>0</v>
      </c>
      <c r="E369" s="54"/>
    </row>
    <row r="370" spans="1:5" s="43" customFormat="1" ht="15" outlineLevel="2">
      <c r="A370" s="56" t="s">
        <v>266</v>
      </c>
      <c r="B370" s="52"/>
      <c r="C370" s="52"/>
      <c r="D370" s="53">
        <f t="shared" si="5"/>
        <v>0</v>
      </c>
      <c r="E370" s="54"/>
    </row>
    <row r="371" spans="1:5" s="43" customFormat="1" ht="15" outlineLevel="2">
      <c r="A371" s="56" t="s">
        <v>267</v>
      </c>
      <c r="B371" s="52"/>
      <c r="C371" s="52"/>
      <c r="D371" s="53">
        <f t="shared" si="5"/>
        <v>0</v>
      </c>
      <c r="E371" s="54"/>
    </row>
    <row r="372" spans="1:5" s="43" customFormat="1" ht="15" outlineLevel="2">
      <c r="A372" s="54" t="s">
        <v>268</v>
      </c>
      <c r="B372" s="52"/>
      <c r="C372" s="52"/>
      <c r="D372" s="53">
        <f t="shared" si="5"/>
        <v>0</v>
      </c>
      <c r="E372" s="54"/>
    </row>
    <row r="373" spans="1:5" s="43" customFormat="1" ht="15" outlineLevel="1">
      <c r="A373" s="55" t="s">
        <v>269</v>
      </c>
      <c r="B373" s="58">
        <f>SUM(B374:B376)</f>
        <v>0</v>
      </c>
      <c r="C373" s="58">
        <f>SUM(C374:C376)</f>
        <v>0</v>
      </c>
      <c r="D373" s="53">
        <f t="shared" si="5"/>
        <v>0</v>
      </c>
      <c r="E373" s="54"/>
    </row>
    <row r="374" spans="1:5" s="43" customFormat="1" ht="15" outlineLevel="2">
      <c r="A374" s="55" t="s">
        <v>270</v>
      </c>
      <c r="B374" s="52"/>
      <c r="C374" s="52"/>
      <c r="D374" s="53">
        <f t="shared" si="5"/>
        <v>0</v>
      </c>
      <c r="E374" s="54"/>
    </row>
    <row r="375" spans="1:5" s="43" customFormat="1" ht="15" outlineLevel="2">
      <c r="A375" s="55" t="s">
        <v>271</v>
      </c>
      <c r="B375" s="52"/>
      <c r="C375" s="52"/>
      <c r="D375" s="53">
        <f t="shared" si="5"/>
        <v>0</v>
      </c>
      <c r="E375" s="54"/>
    </row>
    <row r="376" spans="1:5" s="43" customFormat="1" ht="15" outlineLevel="2">
      <c r="A376" s="56" t="s">
        <v>272</v>
      </c>
      <c r="B376" s="52"/>
      <c r="C376" s="52"/>
      <c r="D376" s="53">
        <f t="shared" si="5"/>
        <v>0</v>
      </c>
      <c r="E376" s="54"/>
    </row>
    <row r="377" spans="1:5" s="43" customFormat="1" ht="15" outlineLevel="1">
      <c r="A377" s="56" t="s">
        <v>273</v>
      </c>
      <c r="B377" s="58">
        <f>SUM(B378:B382)</f>
        <v>170</v>
      </c>
      <c r="C377" s="58">
        <f>SUM(C378:C382)</f>
        <v>144</v>
      </c>
      <c r="D377" s="53">
        <f t="shared" si="5"/>
        <v>0.8470588235294118</v>
      </c>
      <c r="E377" s="54"/>
    </row>
    <row r="378" spans="1:5" s="43" customFormat="1" ht="15" outlineLevel="2">
      <c r="A378" s="56" t="s">
        <v>274</v>
      </c>
      <c r="B378" s="52">
        <v>2</v>
      </c>
      <c r="C378" s="52"/>
      <c r="D378" s="53">
        <f t="shared" si="5"/>
        <v>0</v>
      </c>
      <c r="E378" s="54"/>
    </row>
    <row r="379" spans="1:5" s="43" customFormat="1" ht="15" outlineLevel="2">
      <c r="A379" s="55" t="s">
        <v>275</v>
      </c>
      <c r="B379" s="52">
        <v>161</v>
      </c>
      <c r="C379" s="52">
        <v>139</v>
      </c>
      <c r="D379" s="53">
        <f t="shared" si="5"/>
        <v>0.8633540372670807</v>
      </c>
      <c r="E379" s="54"/>
    </row>
    <row r="380" spans="1:5" s="43" customFormat="1" ht="15" outlineLevel="2">
      <c r="A380" s="55" t="s">
        <v>276</v>
      </c>
      <c r="B380" s="52"/>
      <c r="C380" s="52">
        <v>5</v>
      </c>
      <c r="D380" s="53">
        <f t="shared" si="5"/>
        <v>0</v>
      </c>
      <c r="E380" s="54"/>
    </row>
    <row r="381" spans="1:5" s="43" customFormat="1" ht="15" outlineLevel="2">
      <c r="A381" s="55" t="s">
        <v>277</v>
      </c>
      <c r="B381" s="52"/>
      <c r="C381" s="52"/>
      <c r="D381" s="53">
        <f t="shared" si="5"/>
        <v>0</v>
      </c>
      <c r="E381" s="54"/>
    </row>
    <row r="382" spans="1:5" s="43" customFormat="1" ht="15" outlineLevel="2">
      <c r="A382" s="55" t="s">
        <v>278</v>
      </c>
      <c r="B382" s="52">
        <v>7</v>
      </c>
      <c r="C382" s="52"/>
      <c r="D382" s="53">
        <f t="shared" si="5"/>
        <v>0</v>
      </c>
      <c r="E382" s="54"/>
    </row>
    <row r="383" spans="1:5" s="43" customFormat="1" ht="15" outlineLevel="1">
      <c r="A383" s="55" t="s">
        <v>279</v>
      </c>
      <c r="B383" s="58">
        <f>SUM(B384:B389)</f>
        <v>0</v>
      </c>
      <c r="C383" s="58">
        <f>SUM(C384:C389)</f>
        <v>0</v>
      </c>
      <c r="D383" s="53">
        <f t="shared" si="5"/>
        <v>0</v>
      </c>
      <c r="E383" s="54"/>
    </row>
    <row r="384" spans="1:5" s="43" customFormat="1" ht="15" outlineLevel="2">
      <c r="A384" s="56" t="s">
        <v>280</v>
      </c>
      <c r="B384" s="52"/>
      <c r="C384" s="52"/>
      <c r="D384" s="53">
        <f t="shared" si="5"/>
        <v>0</v>
      </c>
      <c r="E384" s="54"/>
    </row>
    <row r="385" spans="1:5" s="43" customFormat="1" ht="15" outlineLevel="2">
      <c r="A385" s="56" t="s">
        <v>281</v>
      </c>
      <c r="B385" s="52"/>
      <c r="C385" s="52"/>
      <c r="D385" s="53">
        <f t="shared" si="5"/>
        <v>0</v>
      </c>
      <c r="E385" s="54"/>
    </row>
    <row r="386" spans="1:5" s="43" customFormat="1" ht="15" outlineLevel="2">
      <c r="A386" s="56" t="s">
        <v>282</v>
      </c>
      <c r="B386" s="52"/>
      <c r="C386" s="52"/>
      <c r="D386" s="53">
        <f t="shared" si="5"/>
        <v>0</v>
      </c>
      <c r="E386" s="54"/>
    </row>
    <row r="387" spans="1:5" s="43" customFormat="1" ht="15" outlineLevel="2">
      <c r="A387" s="54" t="s">
        <v>283</v>
      </c>
      <c r="B387" s="52"/>
      <c r="C387" s="52"/>
      <c r="D387" s="53">
        <f t="shared" si="5"/>
        <v>0</v>
      </c>
      <c r="E387" s="54"/>
    </row>
    <row r="388" spans="1:5" s="43" customFormat="1" ht="15" outlineLevel="2">
      <c r="A388" s="55" t="s">
        <v>284</v>
      </c>
      <c r="B388" s="52"/>
      <c r="C388" s="52"/>
      <c r="D388" s="53">
        <f t="shared" si="5"/>
        <v>0</v>
      </c>
      <c r="E388" s="54"/>
    </row>
    <row r="389" spans="1:5" s="43" customFormat="1" ht="15" outlineLevel="2">
      <c r="A389" s="55" t="s">
        <v>285</v>
      </c>
      <c r="B389" s="52"/>
      <c r="C389" s="52"/>
      <c r="D389" s="53">
        <f aca="true" t="shared" si="6" ref="D389:D452">IF(B389&lt;&gt;0,C389/B389,0)</f>
        <v>0</v>
      </c>
      <c r="E389" s="54"/>
    </row>
    <row r="390" spans="1:5" s="43" customFormat="1" ht="15" outlineLevel="1">
      <c r="A390" s="55" t="s">
        <v>286</v>
      </c>
      <c r="B390" s="52">
        <v>837</v>
      </c>
      <c r="C390" s="52">
        <v>470</v>
      </c>
      <c r="D390" s="53">
        <f t="shared" si="6"/>
        <v>0.5615292712066906</v>
      </c>
      <c r="E390" s="54"/>
    </row>
    <row r="391" spans="1:5" s="43" customFormat="1" ht="15">
      <c r="A391" s="51" t="s">
        <v>287</v>
      </c>
      <c r="B391" s="52">
        <f>SUM(B392,B397,B406,B412,B417,B422,B427,B434,B438,B442)</f>
        <v>2825</v>
      </c>
      <c r="C391" s="52">
        <f>SUM(C392,C397,C406,C412,C417,C422,C427,C434,C438,C442)</f>
        <v>891</v>
      </c>
      <c r="D391" s="53">
        <f t="shared" si="6"/>
        <v>0.3153982300884956</v>
      </c>
      <c r="E391" s="54"/>
    </row>
    <row r="392" spans="1:5" s="43" customFormat="1" ht="15" outlineLevel="1">
      <c r="A392" s="56" t="s">
        <v>288</v>
      </c>
      <c r="B392" s="58">
        <f>SUM(B393:B396)</f>
        <v>378</v>
      </c>
      <c r="C392" s="58">
        <f>SUM(C393:C396)</f>
        <v>609</v>
      </c>
      <c r="D392" s="53">
        <f t="shared" si="6"/>
        <v>1.6111111111111112</v>
      </c>
      <c r="E392" s="54"/>
    </row>
    <row r="393" spans="1:5" s="43" customFormat="1" ht="15" outlineLevel="2">
      <c r="A393" s="55" t="s">
        <v>45</v>
      </c>
      <c r="B393" s="52">
        <v>360</v>
      </c>
      <c r="C393" s="52">
        <v>566</v>
      </c>
      <c r="D393" s="53">
        <f t="shared" si="6"/>
        <v>1.5722222222222222</v>
      </c>
      <c r="E393" s="54"/>
    </row>
    <row r="394" spans="1:5" s="43" customFormat="1" ht="15" outlineLevel="2">
      <c r="A394" s="55" t="s">
        <v>46</v>
      </c>
      <c r="B394" s="52"/>
      <c r="C394" s="52">
        <v>15</v>
      </c>
      <c r="D394" s="53">
        <f t="shared" si="6"/>
        <v>0</v>
      </c>
      <c r="E394" s="54"/>
    </row>
    <row r="395" spans="1:5" s="43" customFormat="1" ht="15" outlineLevel="2">
      <c r="A395" s="55" t="s">
        <v>47</v>
      </c>
      <c r="B395" s="52"/>
      <c r="C395" s="52"/>
      <c r="D395" s="53">
        <f t="shared" si="6"/>
        <v>0</v>
      </c>
      <c r="E395" s="54"/>
    </row>
    <row r="396" spans="1:5" s="43" customFormat="1" ht="15" outlineLevel="2">
      <c r="A396" s="56" t="s">
        <v>289</v>
      </c>
      <c r="B396" s="52">
        <v>18</v>
      </c>
      <c r="C396" s="52">
        <v>28</v>
      </c>
      <c r="D396" s="53">
        <f t="shared" si="6"/>
        <v>1.5555555555555556</v>
      </c>
      <c r="E396" s="54"/>
    </row>
    <row r="397" spans="1:5" s="43" customFormat="1" ht="15" outlineLevel="1">
      <c r="A397" s="55" t="s">
        <v>290</v>
      </c>
      <c r="B397" s="58">
        <f>SUM(B398:B405)</f>
        <v>0</v>
      </c>
      <c r="C397" s="58">
        <f>SUM(C398:C405)</f>
        <v>0</v>
      </c>
      <c r="D397" s="53">
        <f t="shared" si="6"/>
        <v>0</v>
      </c>
      <c r="E397" s="54"/>
    </row>
    <row r="398" spans="1:5" s="43" customFormat="1" ht="15" outlineLevel="2">
      <c r="A398" s="55" t="s">
        <v>291</v>
      </c>
      <c r="B398" s="52"/>
      <c r="C398" s="52"/>
      <c r="D398" s="53">
        <f t="shared" si="6"/>
        <v>0</v>
      </c>
      <c r="E398" s="54"/>
    </row>
    <row r="399" spans="1:5" s="43" customFormat="1" ht="15" outlineLevel="2">
      <c r="A399" s="54" t="s">
        <v>292</v>
      </c>
      <c r="B399" s="52"/>
      <c r="C399" s="52"/>
      <c r="D399" s="53">
        <f t="shared" si="6"/>
        <v>0</v>
      </c>
      <c r="E399" s="54"/>
    </row>
    <row r="400" spans="1:5" s="43" customFormat="1" ht="15" outlineLevel="2">
      <c r="A400" s="55" t="s">
        <v>293</v>
      </c>
      <c r="B400" s="52"/>
      <c r="C400" s="52"/>
      <c r="D400" s="53">
        <f t="shared" si="6"/>
        <v>0</v>
      </c>
      <c r="E400" s="54"/>
    </row>
    <row r="401" spans="1:5" s="43" customFormat="1" ht="15" outlineLevel="2">
      <c r="A401" s="55" t="s">
        <v>294</v>
      </c>
      <c r="B401" s="52"/>
      <c r="C401" s="52"/>
      <c r="D401" s="53">
        <f t="shared" si="6"/>
        <v>0</v>
      </c>
      <c r="E401" s="54"/>
    </row>
    <row r="402" spans="1:5" s="43" customFormat="1" ht="15" outlineLevel="2">
      <c r="A402" s="55" t="s">
        <v>295</v>
      </c>
      <c r="B402" s="52"/>
      <c r="C402" s="52"/>
      <c r="D402" s="53">
        <f t="shared" si="6"/>
        <v>0</v>
      </c>
      <c r="E402" s="54"/>
    </row>
    <row r="403" spans="1:5" s="43" customFormat="1" ht="15" outlineLevel="2">
      <c r="A403" s="56" t="s">
        <v>296</v>
      </c>
      <c r="B403" s="52"/>
      <c r="C403" s="52"/>
      <c r="D403" s="53">
        <f t="shared" si="6"/>
        <v>0</v>
      </c>
      <c r="E403" s="54"/>
    </row>
    <row r="404" spans="1:5" s="43" customFormat="1" ht="15" outlineLevel="2">
      <c r="A404" s="56" t="s">
        <v>297</v>
      </c>
      <c r="B404" s="52"/>
      <c r="C404" s="52"/>
      <c r="D404" s="53">
        <f t="shared" si="6"/>
        <v>0</v>
      </c>
      <c r="E404" s="54"/>
    </row>
    <row r="405" spans="1:5" s="43" customFormat="1" ht="15" outlineLevel="2">
      <c r="A405" s="56" t="s">
        <v>298</v>
      </c>
      <c r="B405" s="52"/>
      <c r="C405" s="52"/>
      <c r="D405" s="53">
        <f t="shared" si="6"/>
        <v>0</v>
      </c>
      <c r="E405" s="54"/>
    </row>
    <row r="406" spans="1:5" s="43" customFormat="1" ht="15" outlineLevel="1">
      <c r="A406" s="56" t="s">
        <v>299</v>
      </c>
      <c r="B406" s="58">
        <f>SUM(B407:B411)</f>
        <v>10</v>
      </c>
      <c r="C406" s="58">
        <f>SUM(C407:C411)</f>
        <v>0</v>
      </c>
      <c r="D406" s="53">
        <f t="shared" si="6"/>
        <v>0</v>
      </c>
      <c r="E406" s="54"/>
    </row>
    <row r="407" spans="1:5" s="43" customFormat="1" ht="15" outlineLevel="2">
      <c r="A407" s="55" t="s">
        <v>291</v>
      </c>
      <c r="B407" s="52">
        <v>10</v>
      </c>
      <c r="C407" s="52"/>
      <c r="D407" s="53">
        <f t="shared" si="6"/>
        <v>0</v>
      </c>
      <c r="E407" s="54"/>
    </row>
    <row r="408" spans="1:5" s="43" customFormat="1" ht="15" outlineLevel="2">
      <c r="A408" s="55" t="s">
        <v>300</v>
      </c>
      <c r="B408" s="52"/>
      <c r="C408" s="52"/>
      <c r="D408" s="53">
        <f t="shared" si="6"/>
        <v>0</v>
      </c>
      <c r="E408" s="54"/>
    </row>
    <row r="409" spans="1:5" s="43" customFormat="1" ht="15" outlineLevel="2">
      <c r="A409" s="55" t="s">
        <v>301</v>
      </c>
      <c r="B409" s="52"/>
      <c r="C409" s="52"/>
      <c r="D409" s="53">
        <f t="shared" si="6"/>
        <v>0</v>
      </c>
      <c r="E409" s="54"/>
    </row>
    <row r="410" spans="1:5" s="43" customFormat="1" ht="15" outlineLevel="2">
      <c r="A410" s="56" t="s">
        <v>302</v>
      </c>
      <c r="B410" s="52"/>
      <c r="C410" s="52"/>
      <c r="D410" s="53">
        <f t="shared" si="6"/>
        <v>0</v>
      </c>
      <c r="E410" s="54"/>
    </row>
    <row r="411" spans="1:5" s="43" customFormat="1" ht="15" outlineLevel="2">
      <c r="A411" s="56" t="s">
        <v>303</v>
      </c>
      <c r="B411" s="52"/>
      <c r="C411" s="52"/>
      <c r="D411" s="53">
        <f t="shared" si="6"/>
        <v>0</v>
      </c>
      <c r="E411" s="54"/>
    </row>
    <row r="412" spans="1:5" s="43" customFormat="1" ht="15" outlineLevel="1">
      <c r="A412" s="56" t="s">
        <v>304</v>
      </c>
      <c r="B412" s="58">
        <f>SUM(B413:B416)</f>
        <v>254</v>
      </c>
      <c r="C412" s="58">
        <f>SUM(C413:C416)</f>
        <v>0</v>
      </c>
      <c r="D412" s="53">
        <f t="shared" si="6"/>
        <v>0</v>
      </c>
      <c r="E412" s="54"/>
    </row>
    <row r="413" spans="1:5" s="43" customFormat="1" ht="15" outlineLevel="2">
      <c r="A413" s="54" t="s">
        <v>291</v>
      </c>
      <c r="B413" s="52">
        <v>4</v>
      </c>
      <c r="C413" s="52"/>
      <c r="D413" s="53">
        <f t="shared" si="6"/>
        <v>0</v>
      </c>
      <c r="E413" s="54"/>
    </row>
    <row r="414" spans="1:5" s="43" customFormat="1" ht="15" outlineLevel="2">
      <c r="A414" s="55" t="s">
        <v>305</v>
      </c>
      <c r="B414" s="52">
        <v>50</v>
      </c>
      <c r="C414" s="52"/>
      <c r="D414" s="53">
        <f t="shared" si="6"/>
        <v>0</v>
      </c>
      <c r="E414" s="54"/>
    </row>
    <row r="415" spans="1:5" s="43" customFormat="1" ht="15" outlineLevel="2">
      <c r="A415" s="55" t="s">
        <v>306</v>
      </c>
      <c r="B415" s="52"/>
      <c r="C415" s="52"/>
      <c r="D415" s="53">
        <f t="shared" si="6"/>
        <v>0</v>
      </c>
      <c r="E415" s="54"/>
    </row>
    <row r="416" spans="1:5" s="43" customFormat="1" ht="15" outlineLevel="2">
      <c r="A416" s="56" t="s">
        <v>307</v>
      </c>
      <c r="B416" s="52">
        <v>200</v>
      </c>
      <c r="C416" s="52"/>
      <c r="D416" s="53">
        <f t="shared" si="6"/>
        <v>0</v>
      </c>
      <c r="E416" s="54"/>
    </row>
    <row r="417" spans="1:5" s="43" customFormat="1" ht="15" outlineLevel="1">
      <c r="A417" s="56" t="s">
        <v>308</v>
      </c>
      <c r="B417" s="58">
        <f>SUM(B418:B421)</f>
        <v>40</v>
      </c>
      <c r="C417" s="58">
        <f>SUM(C418:C421)</f>
        <v>0</v>
      </c>
      <c r="D417" s="53">
        <f t="shared" si="6"/>
        <v>0</v>
      </c>
      <c r="E417" s="54"/>
    </row>
    <row r="418" spans="1:5" s="43" customFormat="1" ht="15" outlineLevel="2">
      <c r="A418" s="56" t="s">
        <v>291</v>
      </c>
      <c r="B418" s="52"/>
      <c r="C418" s="52"/>
      <c r="D418" s="53">
        <f t="shared" si="6"/>
        <v>0</v>
      </c>
      <c r="E418" s="54"/>
    </row>
    <row r="419" spans="1:5" s="43" customFormat="1" ht="15" outlineLevel="2">
      <c r="A419" s="55" t="s">
        <v>309</v>
      </c>
      <c r="B419" s="52"/>
      <c r="C419" s="52"/>
      <c r="D419" s="53">
        <f t="shared" si="6"/>
        <v>0</v>
      </c>
      <c r="E419" s="54"/>
    </row>
    <row r="420" spans="1:5" s="43" customFormat="1" ht="15" outlineLevel="2">
      <c r="A420" s="55" t="s">
        <v>310</v>
      </c>
      <c r="B420" s="52"/>
      <c r="C420" s="52"/>
      <c r="D420" s="53">
        <f t="shared" si="6"/>
        <v>0</v>
      </c>
      <c r="E420" s="54"/>
    </row>
    <row r="421" spans="1:5" s="43" customFormat="1" ht="15" outlineLevel="2">
      <c r="A421" s="55" t="s">
        <v>311</v>
      </c>
      <c r="B421" s="52">
        <v>40</v>
      </c>
      <c r="C421" s="52"/>
      <c r="D421" s="53">
        <f t="shared" si="6"/>
        <v>0</v>
      </c>
      <c r="E421" s="54"/>
    </row>
    <row r="422" spans="1:5" s="43" customFormat="1" ht="15" outlineLevel="1">
      <c r="A422" s="56" t="s">
        <v>312</v>
      </c>
      <c r="B422" s="58">
        <f>SUM(B423:B426)</f>
        <v>0</v>
      </c>
      <c r="C422" s="58">
        <f>SUM(C423:C426)</f>
        <v>0</v>
      </c>
      <c r="D422" s="53">
        <f t="shared" si="6"/>
        <v>0</v>
      </c>
      <c r="E422" s="54"/>
    </row>
    <row r="423" spans="1:5" s="43" customFormat="1" ht="15" outlineLevel="2">
      <c r="A423" s="56" t="s">
        <v>313</v>
      </c>
      <c r="B423" s="52"/>
      <c r="C423" s="52"/>
      <c r="D423" s="53">
        <f t="shared" si="6"/>
        <v>0</v>
      </c>
      <c r="E423" s="54"/>
    </row>
    <row r="424" spans="1:5" s="43" customFormat="1" ht="15" outlineLevel="2">
      <c r="A424" s="56" t="s">
        <v>314</v>
      </c>
      <c r="B424" s="52"/>
      <c r="C424" s="52"/>
      <c r="D424" s="53">
        <f t="shared" si="6"/>
        <v>0</v>
      </c>
      <c r="E424" s="54"/>
    </row>
    <row r="425" spans="1:5" s="43" customFormat="1" ht="15" outlineLevel="2">
      <c r="A425" s="56" t="s">
        <v>315</v>
      </c>
      <c r="B425" s="52"/>
      <c r="C425" s="52"/>
      <c r="D425" s="53">
        <f t="shared" si="6"/>
        <v>0</v>
      </c>
      <c r="E425" s="54"/>
    </row>
    <row r="426" spans="1:5" s="43" customFormat="1" ht="15" outlineLevel="2">
      <c r="A426" s="56" t="s">
        <v>316</v>
      </c>
      <c r="B426" s="52"/>
      <c r="C426" s="52"/>
      <c r="D426" s="53">
        <f t="shared" si="6"/>
        <v>0</v>
      </c>
      <c r="E426" s="54"/>
    </row>
    <row r="427" spans="1:5" s="43" customFormat="1" ht="15" outlineLevel="1">
      <c r="A427" s="55" t="s">
        <v>317</v>
      </c>
      <c r="B427" s="58">
        <f>SUM(B428:B433)</f>
        <v>31</v>
      </c>
      <c r="C427" s="58">
        <f>SUM(C428:C433)</f>
        <v>76</v>
      </c>
      <c r="D427" s="53">
        <f t="shared" si="6"/>
        <v>2.4516129032258065</v>
      </c>
      <c r="E427" s="54"/>
    </row>
    <row r="428" spans="1:5" s="43" customFormat="1" ht="15" outlineLevel="2">
      <c r="A428" s="55" t="s">
        <v>291</v>
      </c>
      <c r="B428" s="52">
        <v>13</v>
      </c>
      <c r="C428" s="52">
        <v>43</v>
      </c>
      <c r="D428" s="53">
        <f t="shared" si="6"/>
        <v>3.3076923076923075</v>
      </c>
      <c r="E428" s="54"/>
    </row>
    <row r="429" spans="1:5" s="43" customFormat="1" ht="15" outlineLevel="2">
      <c r="A429" s="56" t="s">
        <v>318</v>
      </c>
      <c r="B429" s="52"/>
      <c r="C429" s="52">
        <v>21</v>
      </c>
      <c r="D429" s="53">
        <f t="shared" si="6"/>
        <v>0</v>
      </c>
      <c r="E429" s="54"/>
    </row>
    <row r="430" spans="1:5" s="43" customFormat="1" ht="15" outlineLevel="2">
      <c r="A430" s="56" t="s">
        <v>319</v>
      </c>
      <c r="B430" s="52"/>
      <c r="C430" s="52"/>
      <c r="D430" s="53">
        <f t="shared" si="6"/>
        <v>0</v>
      </c>
      <c r="E430" s="54"/>
    </row>
    <row r="431" spans="1:5" s="43" customFormat="1" ht="15" outlineLevel="2">
      <c r="A431" s="56" t="s">
        <v>320</v>
      </c>
      <c r="B431" s="52"/>
      <c r="C431" s="52"/>
      <c r="D431" s="53">
        <f t="shared" si="6"/>
        <v>0</v>
      </c>
      <c r="E431" s="54"/>
    </row>
    <row r="432" spans="1:5" s="43" customFormat="1" ht="15" outlineLevel="2">
      <c r="A432" s="55" t="s">
        <v>321</v>
      </c>
      <c r="B432" s="52">
        <v>10</v>
      </c>
      <c r="C432" s="52">
        <v>9</v>
      </c>
      <c r="D432" s="53">
        <f t="shared" si="6"/>
        <v>0.9</v>
      </c>
      <c r="E432" s="54"/>
    </row>
    <row r="433" spans="1:5" s="43" customFormat="1" ht="15" outlineLevel="2">
      <c r="A433" s="55" t="s">
        <v>322</v>
      </c>
      <c r="B433" s="52">
        <v>8</v>
      </c>
      <c r="C433" s="52">
        <v>3</v>
      </c>
      <c r="D433" s="53">
        <f t="shared" si="6"/>
        <v>0.375</v>
      </c>
      <c r="E433" s="54"/>
    </row>
    <row r="434" spans="1:5" s="43" customFormat="1" ht="15" outlineLevel="1">
      <c r="A434" s="55" t="s">
        <v>323</v>
      </c>
      <c r="B434" s="58">
        <f>SUM(B435:B437)</f>
        <v>0</v>
      </c>
      <c r="C434" s="58">
        <f>SUM(C435:C437)</f>
        <v>0</v>
      </c>
      <c r="D434" s="53">
        <f t="shared" si="6"/>
        <v>0</v>
      </c>
      <c r="E434" s="54"/>
    </row>
    <row r="435" spans="1:5" s="43" customFormat="1" ht="15" outlineLevel="2">
      <c r="A435" s="56" t="s">
        <v>324</v>
      </c>
      <c r="B435" s="52"/>
      <c r="C435" s="52"/>
      <c r="D435" s="53">
        <f t="shared" si="6"/>
        <v>0</v>
      </c>
      <c r="E435" s="54"/>
    </row>
    <row r="436" spans="1:5" s="43" customFormat="1" ht="15" outlineLevel="2">
      <c r="A436" s="56" t="s">
        <v>325</v>
      </c>
      <c r="B436" s="52"/>
      <c r="C436" s="52"/>
      <c r="D436" s="53">
        <f t="shared" si="6"/>
        <v>0</v>
      </c>
      <c r="E436" s="54"/>
    </row>
    <row r="437" spans="1:5" s="43" customFormat="1" ht="15" outlineLevel="2">
      <c r="A437" s="56" t="s">
        <v>326</v>
      </c>
      <c r="B437" s="52"/>
      <c r="C437" s="52"/>
      <c r="D437" s="53">
        <f t="shared" si="6"/>
        <v>0</v>
      </c>
      <c r="E437" s="54"/>
    </row>
    <row r="438" spans="1:5" s="43" customFormat="1" ht="15" outlineLevel="1">
      <c r="A438" s="54" t="s">
        <v>327</v>
      </c>
      <c r="B438" s="58">
        <f>SUM(B439:B441)</f>
        <v>0</v>
      </c>
      <c r="C438" s="58">
        <f>SUM(C439:C441)</f>
        <v>0</v>
      </c>
      <c r="D438" s="53">
        <f t="shared" si="6"/>
        <v>0</v>
      </c>
      <c r="E438" s="54"/>
    </row>
    <row r="439" spans="1:5" s="43" customFormat="1" ht="15" outlineLevel="2">
      <c r="A439" s="56" t="s">
        <v>328</v>
      </c>
      <c r="B439" s="52"/>
      <c r="C439" s="52"/>
      <c r="D439" s="53">
        <f t="shared" si="6"/>
        <v>0</v>
      </c>
      <c r="E439" s="54"/>
    </row>
    <row r="440" spans="1:5" s="43" customFormat="1" ht="15" outlineLevel="2">
      <c r="A440" s="56" t="s">
        <v>329</v>
      </c>
      <c r="B440" s="52"/>
      <c r="C440" s="52"/>
      <c r="D440" s="53">
        <f t="shared" si="6"/>
        <v>0</v>
      </c>
      <c r="E440" s="54"/>
    </row>
    <row r="441" spans="1:5" s="43" customFormat="1" ht="15" outlineLevel="2">
      <c r="A441" s="56" t="s">
        <v>330</v>
      </c>
      <c r="B441" s="52"/>
      <c r="C441" s="52"/>
      <c r="D441" s="53">
        <f t="shared" si="6"/>
        <v>0</v>
      </c>
      <c r="E441" s="54"/>
    </row>
    <row r="442" spans="1:5" s="43" customFormat="1" ht="15" outlineLevel="1">
      <c r="A442" s="55" t="s">
        <v>331</v>
      </c>
      <c r="B442" s="58">
        <f>SUM(B443:B446)</f>
        <v>2112</v>
      </c>
      <c r="C442" s="58">
        <f>SUM(C443:C446)</f>
        <v>206</v>
      </c>
      <c r="D442" s="53">
        <f t="shared" si="6"/>
        <v>0.09753787878787878</v>
      </c>
      <c r="E442" s="54"/>
    </row>
    <row r="443" spans="1:5" s="43" customFormat="1" ht="15" outlineLevel="2">
      <c r="A443" s="55" t="s">
        <v>332</v>
      </c>
      <c r="B443" s="52"/>
      <c r="C443" s="52"/>
      <c r="D443" s="53">
        <f t="shared" si="6"/>
        <v>0</v>
      </c>
      <c r="E443" s="54"/>
    </row>
    <row r="444" spans="1:5" s="43" customFormat="1" ht="15" outlineLevel="2">
      <c r="A444" s="56" t="s">
        <v>333</v>
      </c>
      <c r="B444" s="52"/>
      <c r="C444" s="52"/>
      <c r="D444" s="53">
        <f t="shared" si="6"/>
        <v>0</v>
      </c>
      <c r="E444" s="54"/>
    </row>
    <row r="445" spans="1:5" s="43" customFormat="1" ht="15" outlineLevel="2">
      <c r="A445" s="56" t="s">
        <v>334</v>
      </c>
      <c r="B445" s="52"/>
      <c r="C445" s="52"/>
      <c r="D445" s="53">
        <f t="shared" si="6"/>
        <v>0</v>
      </c>
      <c r="E445" s="54"/>
    </row>
    <row r="446" spans="1:5" s="43" customFormat="1" ht="15" outlineLevel="2">
      <c r="A446" s="56" t="s">
        <v>335</v>
      </c>
      <c r="B446" s="52">
        <v>2112</v>
      </c>
      <c r="C446" s="52">
        <v>206</v>
      </c>
      <c r="D446" s="53">
        <f t="shared" si="6"/>
        <v>0.09753787878787878</v>
      </c>
      <c r="E446" s="54"/>
    </row>
    <row r="447" spans="1:5" s="43" customFormat="1" ht="15">
      <c r="A447" s="51" t="s">
        <v>336</v>
      </c>
      <c r="B447" s="52">
        <f>SUM(B448,B464,B472,B483,B492,B500)</f>
        <v>2342</v>
      </c>
      <c r="C447" s="52">
        <f>SUM(C448,C464,C472,C483,C492,C500)</f>
        <v>2530</v>
      </c>
      <c r="D447" s="53">
        <f t="shared" si="6"/>
        <v>1.0802732707087959</v>
      </c>
      <c r="E447" s="54"/>
    </row>
    <row r="448" spans="1:5" s="43" customFormat="1" ht="15" outlineLevel="1">
      <c r="A448" s="54" t="s">
        <v>337</v>
      </c>
      <c r="B448" s="58">
        <f>SUM(B449:B463)</f>
        <v>1289</v>
      </c>
      <c r="C448" s="58">
        <f>SUM(C449:C463)</f>
        <v>1625</v>
      </c>
      <c r="D448" s="53">
        <f t="shared" si="6"/>
        <v>1.26066718386346</v>
      </c>
      <c r="E448" s="54"/>
    </row>
    <row r="449" spans="1:5" s="43" customFormat="1" ht="15" outlineLevel="2">
      <c r="A449" s="54" t="s">
        <v>45</v>
      </c>
      <c r="B449" s="52">
        <v>527</v>
      </c>
      <c r="C449" s="52">
        <v>486</v>
      </c>
      <c r="D449" s="53">
        <f t="shared" si="6"/>
        <v>0.9222011385199241</v>
      </c>
      <c r="E449" s="54"/>
    </row>
    <row r="450" spans="1:5" s="43" customFormat="1" ht="15" outlineLevel="2">
      <c r="A450" s="54" t="s">
        <v>46</v>
      </c>
      <c r="B450" s="52">
        <v>24</v>
      </c>
      <c r="C450" s="52">
        <v>20</v>
      </c>
      <c r="D450" s="53">
        <f t="shared" si="6"/>
        <v>0.8333333333333334</v>
      </c>
      <c r="E450" s="54"/>
    </row>
    <row r="451" spans="1:5" s="43" customFormat="1" ht="15" outlineLevel="2">
      <c r="A451" s="54" t="s">
        <v>47</v>
      </c>
      <c r="B451" s="52"/>
      <c r="C451" s="52"/>
      <c r="D451" s="53">
        <f t="shared" si="6"/>
        <v>0</v>
      </c>
      <c r="E451" s="54"/>
    </row>
    <row r="452" spans="1:5" s="43" customFormat="1" ht="15" outlineLevel="2">
      <c r="A452" s="54" t="s">
        <v>338</v>
      </c>
      <c r="B452" s="52">
        <v>37</v>
      </c>
      <c r="C452" s="52">
        <v>150</v>
      </c>
      <c r="D452" s="53">
        <f t="shared" si="6"/>
        <v>4.054054054054054</v>
      </c>
      <c r="E452" s="54"/>
    </row>
    <row r="453" spans="1:5" s="43" customFormat="1" ht="15" outlineLevel="2">
      <c r="A453" s="54" t="s">
        <v>339</v>
      </c>
      <c r="B453" s="52"/>
      <c r="C453" s="52"/>
      <c r="D453" s="53">
        <f aca="true" t="shared" si="7" ref="D453:D516">IF(B453&lt;&gt;0,C453/B453,0)</f>
        <v>0</v>
      </c>
      <c r="E453" s="54"/>
    </row>
    <row r="454" spans="1:5" s="43" customFormat="1" ht="15" outlineLevel="2">
      <c r="A454" s="54" t="s">
        <v>340</v>
      </c>
      <c r="B454" s="52"/>
      <c r="C454" s="52"/>
      <c r="D454" s="53">
        <f t="shared" si="7"/>
        <v>0</v>
      </c>
      <c r="E454" s="54"/>
    </row>
    <row r="455" spans="1:5" s="43" customFormat="1" ht="15" outlineLevel="2">
      <c r="A455" s="54" t="s">
        <v>341</v>
      </c>
      <c r="B455" s="52"/>
      <c r="C455" s="52"/>
      <c r="D455" s="53">
        <f t="shared" si="7"/>
        <v>0</v>
      </c>
      <c r="E455" s="54"/>
    </row>
    <row r="456" spans="1:5" s="43" customFormat="1" ht="15" outlineLevel="2">
      <c r="A456" s="54" t="s">
        <v>342</v>
      </c>
      <c r="B456" s="52">
        <v>17</v>
      </c>
      <c r="C456" s="52">
        <v>151</v>
      </c>
      <c r="D456" s="53">
        <f t="shared" si="7"/>
        <v>8.882352941176471</v>
      </c>
      <c r="E456" s="54"/>
    </row>
    <row r="457" spans="1:5" s="43" customFormat="1" ht="15" outlineLevel="2">
      <c r="A457" s="54" t="s">
        <v>343</v>
      </c>
      <c r="B457" s="52">
        <v>17</v>
      </c>
      <c r="C457" s="52">
        <v>76</v>
      </c>
      <c r="D457" s="53">
        <f t="shared" si="7"/>
        <v>4.470588235294118</v>
      </c>
      <c r="E457" s="54"/>
    </row>
    <row r="458" spans="1:5" s="43" customFormat="1" ht="15" outlineLevel="2">
      <c r="A458" s="54" t="s">
        <v>344</v>
      </c>
      <c r="B458" s="52"/>
      <c r="C458" s="52"/>
      <c r="D458" s="53">
        <f t="shared" si="7"/>
        <v>0</v>
      </c>
      <c r="E458" s="54"/>
    </row>
    <row r="459" spans="1:5" s="43" customFormat="1" ht="15" outlineLevel="2">
      <c r="A459" s="54" t="s">
        <v>345</v>
      </c>
      <c r="B459" s="52"/>
      <c r="C459" s="52"/>
      <c r="D459" s="53">
        <f t="shared" si="7"/>
        <v>0</v>
      </c>
      <c r="E459" s="54"/>
    </row>
    <row r="460" spans="1:5" s="43" customFormat="1" ht="15" outlineLevel="2">
      <c r="A460" s="54" t="s">
        <v>346</v>
      </c>
      <c r="B460" s="52">
        <v>1</v>
      </c>
      <c r="C460" s="52">
        <v>30</v>
      </c>
      <c r="D460" s="53">
        <f t="shared" si="7"/>
        <v>30</v>
      </c>
      <c r="E460" s="54"/>
    </row>
    <row r="461" spans="1:5" s="43" customFormat="1" ht="15" outlineLevel="2">
      <c r="A461" s="54" t="s">
        <v>347</v>
      </c>
      <c r="B461" s="52"/>
      <c r="C461" s="52"/>
      <c r="D461" s="53">
        <f t="shared" si="7"/>
        <v>0</v>
      </c>
      <c r="E461" s="54"/>
    </row>
    <row r="462" spans="1:5" s="43" customFormat="1" ht="15" outlineLevel="2">
      <c r="A462" s="54" t="s">
        <v>348</v>
      </c>
      <c r="B462" s="52"/>
      <c r="C462" s="52">
        <v>12</v>
      </c>
      <c r="D462" s="53">
        <f t="shared" si="7"/>
        <v>0</v>
      </c>
      <c r="E462" s="54"/>
    </row>
    <row r="463" spans="1:5" s="43" customFormat="1" ht="15" outlineLevel="2">
      <c r="A463" s="54" t="s">
        <v>349</v>
      </c>
      <c r="B463" s="52">
        <v>666</v>
      </c>
      <c r="C463" s="52">
        <v>700</v>
      </c>
      <c r="D463" s="53">
        <f t="shared" si="7"/>
        <v>1.0510510510510511</v>
      </c>
      <c r="E463" s="54"/>
    </row>
    <row r="464" spans="1:5" s="43" customFormat="1" ht="15" outlineLevel="1">
      <c r="A464" s="54" t="s">
        <v>350</v>
      </c>
      <c r="B464" s="58">
        <f>SUM(B465:B471)</f>
        <v>0</v>
      </c>
      <c r="C464" s="58">
        <f>SUM(C465:C471)</f>
        <v>0</v>
      </c>
      <c r="D464" s="53">
        <f t="shared" si="7"/>
        <v>0</v>
      </c>
      <c r="E464" s="54"/>
    </row>
    <row r="465" spans="1:5" s="43" customFormat="1" ht="15" outlineLevel="2">
      <c r="A465" s="54" t="s">
        <v>45</v>
      </c>
      <c r="B465" s="52"/>
      <c r="C465" s="52"/>
      <c r="D465" s="53">
        <f t="shared" si="7"/>
        <v>0</v>
      </c>
      <c r="E465" s="54"/>
    </row>
    <row r="466" spans="1:5" s="43" customFormat="1" ht="15" outlineLevel="2">
      <c r="A466" s="54" t="s">
        <v>46</v>
      </c>
      <c r="B466" s="52"/>
      <c r="C466" s="52"/>
      <c r="D466" s="53">
        <f t="shared" si="7"/>
        <v>0</v>
      </c>
      <c r="E466" s="54"/>
    </row>
    <row r="467" spans="1:5" s="43" customFormat="1" ht="15" outlineLevel="2">
      <c r="A467" s="54" t="s">
        <v>47</v>
      </c>
      <c r="B467" s="52"/>
      <c r="C467" s="52"/>
      <c r="D467" s="53">
        <f t="shared" si="7"/>
        <v>0</v>
      </c>
      <c r="E467" s="54"/>
    </row>
    <row r="468" spans="1:5" s="43" customFormat="1" ht="15" outlineLevel="2">
      <c r="A468" s="54" t="s">
        <v>351</v>
      </c>
      <c r="B468" s="52"/>
      <c r="C468" s="52"/>
      <c r="D468" s="53">
        <f t="shared" si="7"/>
        <v>0</v>
      </c>
      <c r="E468" s="54"/>
    </row>
    <row r="469" spans="1:5" s="43" customFormat="1" ht="15" outlineLevel="2">
      <c r="A469" s="54" t="s">
        <v>352</v>
      </c>
      <c r="B469" s="52"/>
      <c r="C469" s="52"/>
      <c r="D469" s="53">
        <f t="shared" si="7"/>
        <v>0</v>
      </c>
      <c r="E469" s="54"/>
    </row>
    <row r="470" spans="1:5" s="43" customFormat="1" ht="15" outlineLevel="2">
      <c r="A470" s="54" t="s">
        <v>353</v>
      </c>
      <c r="B470" s="52"/>
      <c r="C470" s="52"/>
      <c r="D470" s="53">
        <f t="shared" si="7"/>
        <v>0</v>
      </c>
      <c r="E470" s="54"/>
    </row>
    <row r="471" spans="1:5" s="43" customFormat="1" ht="15" outlineLevel="2">
      <c r="A471" s="54" t="s">
        <v>354</v>
      </c>
      <c r="B471" s="52"/>
      <c r="C471" s="52"/>
      <c r="D471" s="53">
        <f t="shared" si="7"/>
        <v>0</v>
      </c>
      <c r="E471" s="54"/>
    </row>
    <row r="472" spans="1:5" s="43" customFormat="1" ht="15" outlineLevel="1">
      <c r="A472" s="54" t="s">
        <v>355</v>
      </c>
      <c r="B472" s="58">
        <f>SUM(B473:B482)</f>
        <v>177</v>
      </c>
      <c r="C472" s="58">
        <f>SUM(C473:C482)</f>
        <v>185</v>
      </c>
      <c r="D472" s="53">
        <f t="shared" si="7"/>
        <v>1.0451977401129944</v>
      </c>
      <c r="E472" s="54"/>
    </row>
    <row r="473" spans="1:5" s="43" customFormat="1" ht="15" outlineLevel="2">
      <c r="A473" s="54" t="s">
        <v>45</v>
      </c>
      <c r="B473" s="52">
        <v>14</v>
      </c>
      <c r="C473" s="52">
        <v>34</v>
      </c>
      <c r="D473" s="53">
        <f t="shared" si="7"/>
        <v>2.4285714285714284</v>
      </c>
      <c r="E473" s="54"/>
    </row>
    <row r="474" spans="1:5" s="43" customFormat="1" ht="15" outlineLevel="2">
      <c r="A474" s="54" t="s">
        <v>46</v>
      </c>
      <c r="B474" s="52">
        <v>4</v>
      </c>
      <c r="C474" s="52">
        <v>6</v>
      </c>
      <c r="D474" s="53">
        <f t="shared" si="7"/>
        <v>1.5</v>
      </c>
      <c r="E474" s="54"/>
    </row>
    <row r="475" spans="1:5" s="43" customFormat="1" ht="15" outlineLevel="2">
      <c r="A475" s="54" t="s">
        <v>47</v>
      </c>
      <c r="B475" s="52"/>
      <c r="C475" s="52"/>
      <c r="D475" s="53">
        <f t="shared" si="7"/>
        <v>0</v>
      </c>
      <c r="E475" s="54"/>
    </row>
    <row r="476" spans="1:5" s="43" customFormat="1" ht="15" outlineLevel="2">
      <c r="A476" s="54" t="s">
        <v>356</v>
      </c>
      <c r="B476" s="52"/>
      <c r="C476" s="52"/>
      <c r="D476" s="53">
        <f t="shared" si="7"/>
        <v>0</v>
      </c>
      <c r="E476" s="54"/>
    </row>
    <row r="477" spans="1:5" s="43" customFormat="1" ht="15" outlineLevel="2">
      <c r="A477" s="54" t="s">
        <v>357</v>
      </c>
      <c r="B477" s="52">
        <v>5</v>
      </c>
      <c r="C477" s="52">
        <v>5</v>
      </c>
      <c r="D477" s="53">
        <f t="shared" si="7"/>
        <v>1</v>
      </c>
      <c r="E477" s="54"/>
    </row>
    <row r="478" spans="1:5" s="43" customFormat="1" ht="15" outlineLevel="2">
      <c r="A478" s="54" t="s">
        <v>358</v>
      </c>
      <c r="B478" s="52"/>
      <c r="C478" s="52"/>
      <c r="D478" s="53">
        <f t="shared" si="7"/>
        <v>0</v>
      </c>
      <c r="E478" s="54"/>
    </row>
    <row r="479" spans="1:5" s="43" customFormat="1" ht="15" outlineLevel="2">
      <c r="A479" s="54" t="s">
        <v>359</v>
      </c>
      <c r="B479" s="52">
        <v>21</v>
      </c>
      <c r="C479" s="52">
        <v>20</v>
      </c>
      <c r="D479" s="53">
        <f t="shared" si="7"/>
        <v>0.9523809523809523</v>
      </c>
      <c r="E479" s="54"/>
    </row>
    <row r="480" spans="1:5" s="43" customFormat="1" ht="15" outlineLevel="2">
      <c r="A480" s="54" t="s">
        <v>360</v>
      </c>
      <c r="B480" s="52"/>
      <c r="C480" s="52"/>
      <c r="D480" s="53">
        <f t="shared" si="7"/>
        <v>0</v>
      </c>
      <c r="E480" s="54"/>
    </row>
    <row r="481" spans="1:5" s="43" customFormat="1" ht="15" outlineLevel="2">
      <c r="A481" s="54" t="s">
        <v>361</v>
      </c>
      <c r="B481" s="52"/>
      <c r="C481" s="52"/>
      <c r="D481" s="53">
        <f t="shared" si="7"/>
        <v>0</v>
      </c>
      <c r="E481" s="54"/>
    </row>
    <row r="482" spans="1:5" s="43" customFormat="1" ht="15" outlineLevel="2">
      <c r="A482" s="54" t="s">
        <v>362</v>
      </c>
      <c r="B482" s="52">
        <v>133</v>
      </c>
      <c r="C482" s="52">
        <v>120</v>
      </c>
      <c r="D482" s="53">
        <f t="shared" si="7"/>
        <v>0.9022556390977443</v>
      </c>
      <c r="E482" s="54"/>
    </row>
    <row r="483" spans="1:5" s="43" customFormat="1" ht="15" outlineLevel="1">
      <c r="A483" s="54" t="s">
        <v>363</v>
      </c>
      <c r="B483" s="58">
        <f>SUM(B484:B491)</f>
        <v>13</v>
      </c>
      <c r="C483" s="58">
        <f>SUM(C484:C491)</f>
        <v>16</v>
      </c>
      <c r="D483" s="53">
        <f t="shared" si="7"/>
        <v>1.2307692307692308</v>
      </c>
      <c r="E483" s="54"/>
    </row>
    <row r="484" spans="1:5" s="43" customFormat="1" ht="15" outlineLevel="2">
      <c r="A484" s="54" t="s">
        <v>45</v>
      </c>
      <c r="B484" s="52"/>
      <c r="C484" s="52"/>
      <c r="D484" s="53">
        <f t="shared" si="7"/>
        <v>0</v>
      </c>
      <c r="E484" s="54"/>
    </row>
    <row r="485" spans="1:5" s="43" customFormat="1" ht="15" outlineLevel="2">
      <c r="A485" s="54" t="s">
        <v>46</v>
      </c>
      <c r="B485" s="52"/>
      <c r="C485" s="52"/>
      <c r="D485" s="53">
        <f t="shared" si="7"/>
        <v>0</v>
      </c>
      <c r="E485" s="54"/>
    </row>
    <row r="486" spans="1:5" s="43" customFormat="1" ht="15" outlineLevel="2">
      <c r="A486" s="54" t="s">
        <v>47</v>
      </c>
      <c r="B486" s="52"/>
      <c r="C486" s="52"/>
      <c r="D486" s="53">
        <f t="shared" si="7"/>
        <v>0</v>
      </c>
      <c r="E486" s="54"/>
    </row>
    <row r="487" spans="1:5" s="43" customFormat="1" ht="15" outlineLevel="2">
      <c r="A487" s="54" t="s">
        <v>364</v>
      </c>
      <c r="B487" s="52">
        <v>2</v>
      </c>
      <c r="C487" s="52">
        <v>3</v>
      </c>
      <c r="D487" s="53">
        <f t="shared" si="7"/>
        <v>1.5</v>
      </c>
      <c r="E487" s="54"/>
    </row>
    <row r="488" spans="1:5" s="43" customFormat="1" ht="15" outlineLevel="2">
      <c r="A488" s="54" t="s">
        <v>365</v>
      </c>
      <c r="B488" s="52"/>
      <c r="C488" s="52"/>
      <c r="D488" s="53">
        <f t="shared" si="7"/>
        <v>0</v>
      </c>
      <c r="E488" s="54"/>
    </row>
    <row r="489" spans="1:5" s="43" customFormat="1" ht="15" outlineLevel="2">
      <c r="A489" s="54" t="s">
        <v>366</v>
      </c>
      <c r="B489" s="52"/>
      <c r="C489" s="52"/>
      <c r="D489" s="53">
        <f t="shared" si="7"/>
        <v>0</v>
      </c>
      <c r="E489" s="54"/>
    </row>
    <row r="490" spans="1:5" s="43" customFormat="1" ht="15" outlineLevel="2">
      <c r="A490" s="54" t="s">
        <v>367</v>
      </c>
      <c r="B490" s="52">
        <v>8</v>
      </c>
      <c r="C490" s="52">
        <v>8</v>
      </c>
      <c r="D490" s="53">
        <f t="shared" si="7"/>
        <v>1</v>
      </c>
      <c r="E490" s="54"/>
    </row>
    <row r="491" spans="1:5" s="43" customFormat="1" ht="15" outlineLevel="2">
      <c r="A491" s="54" t="s">
        <v>368</v>
      </c>
      <c r="B491" s="52">
        <v>3</v>
      </c>
      <c r="C491" s="52">
        <v>5</v>
      </c>
      <c r="D491" s="53">
        <f t="shared" si="7"/>
        <v>1.6666666666666667</v>
      </c>
      <c r="E491" s="54"/>
    </row>
    <row r="492" spans="1:5" s="43" customFormat="1" ht="15" outlineLevel="1">
      <c r="A492" s="54" t="s">
        <v>369</v>
      </c>
      <c r="B492" s="58">
        <f>SUM(B493:B499)</f>
        <v>443</v>
      </c>
      <c r="C492" s="58">
        <f>SUM(C493:C499)</f>
        <v>517</v>
      </c>
      <c r="D492" s="53">
        <f t="shared" si="7"/>
        <v>1.1670428893905191</v>
      </c>
      <c r="E492" s="54"/>
    </row>
    <row r="493" spans="1:5" s="43" customFormat="1" ht="15" outlineLevel="2">
      <c r="A493" s="54" t="s">
        <v>45</v>
      </c>
      <c r="B493" s="52">
        <v>257</v>
      </c>
      <c r="C493" s="52">
        <v>371</v>
      </c>
      <c r="D493" s="53">
        <f t="shared" si="7"/>
        <v>1.443579766536965</v>
      </c>
      <c r="E493" s="54"/>
    </row>
    <row r="494" spans="1:5" s="43" customFormat="1" ht="15" outlineLevel="2">
      <c r="A494" s="54" t="s">
        <v>46</v>
      </c>
      <c r="B494" s="52">
        <v>22</v>
      </c>
      <c r="C494" s="52">
        <v>14</v>
      </c>
      <c r="D494" s="53">
        <f t="shared" si="7"/>
        <v>0.6363636363636364</v>
      </c>
      <c r="E494" s="54"/>
    </row>
    <row r="495" spans="1:5" s="43" customFormat="1" ht="15" outlineLevel="2">
      <c r="A495" s="54" t="s">
        <v>47</v>
      </c>
      <c r="B495" s="52"/>
      <c r="C495" s="52"/>
      <c r="D495" s="53">
        <f t="shared" si="7"/>
        <v>0</v>
      </c>
      <c r="E495" s="54"/>
    </row>
    <row r="496" spans="1:5" s="43" customFormat="1" ht="15" outlineLevel="2">
      <c r="A496" s="54" t="s">
        <v>370</v>
      </c>
      <c r="B496" s="52"/>
      <c r="C496" s="52"/>
      <c r="D496" s="53">
        <f t="shared" si="7"/>
        <v>0</v>
      </c>
      <c r="E496" s="54"/>
    </row>
    <row r="497" spans="1:5" s="43" customFormat="1" ht="15" outlineLevel="2">
      <c r="A497" s="54" t="s">
        <v>371</v>
      </c>
      <c r="B497" s="52"/>
      <c r="C497" s="52"/>
      <c r="D497" s="53">
        <f t="shared" si="7"/>
        <v>0</v>
      </c>
      <c r="E497" s="54"/>
    </row>
    <row r="498" spans="1:5" s="43" customFormat="1" ht="15" outlineLevel="2">
      <c r="A498" s="54" t="s">
        <v>372</v>
      </c>
      <c r="B498" s="52"/>
      <c r="C498" s="52"/>
      <c r="D498" s="53">
        <f t="shared" si="7"/>
        <v>0</v>
      </c>
      <c r="E498" s="54"/>
    </row>
    <row r="499" spans="1:5" s="43" customFormat="1" ht="15" outlineLevel="2">
      <c r="A499" s="54" t="s">
        <v>373</v>
      </c>
      <c r="B499" s="52">
        <v>164</v>
      </c>
      <c r="C499" s="52">
        <v>132</v>
      </c>
      <c r="D499" s="53">
        <f t="shared" si="7"/>
        <v>0.8048780487804879</v>
      </c>
      <c r="E499" s="54"/>
    </row>
    <row r="500" spans="1:5" s="43" customFormat="1" ht="15" outlineLevel="1">
      <c r="A500" s="54" t="s">
        <v>374</v>
      </c>
      <c r="B500" s="58">
        <f>SUM(B501:B503)</f>
        <v>420</v>
      </c>
      <c r="C500" s="58">
        <f>SUM(C501:C503)</f>
        <v>187</v>
      </c>
      <c r="D500" s="53">
        <f t="shared" si="7"/>
        <v>0.4452380952380952</v>
      </c>
      <c r="E500" s="54"/>
    </row>
    <row r="501" spans="1:5" s="43" customFormat="1" ht="15" outlineLevel="2">
      <c r="A501" s="54" t="s">
        <v>375</v>
      </c>
      <c r="B501" s="52"/>
      <c r="C501" s="52"/>
      <c r="D501" s="53">
        <f t="shared" si="7"/>
        <v>0</v>
      </c>
      <c r="E501" s="54"/>
    </row>
    <row r="502" spans="1:5" s="43" customFormat="1" ht="15" outlineLevel="2">
      <c r="A502" s="54" t="s">
        <v>376</v>
      </c>
      <c r="B502" s="52"/>
      <c r="C502" s="52"/>
      <c r="D502" s="53">
        <f t="shared" si="7"/>
        <v>0</v>
      </c>
      <c r="E502" s="54"/>
    </row>
    <row r="503" spans="1:5" s="43" customFormat="1" ht="15" outlineLevel="2">
      <c r="A503" s="54" t="s">
        <v>377</v>
      </c>
      <c r="B503" s="52">
        <v>420</v>
      </c>
      <c r="C503" s="52">
        <v>187</v>
      </c>
      <c r="D503" s="53">
        <f t="shared" si="7"/>
        <v>0.4452380952380952</v>
      </c>
      <c r="E503" s="54"/>
    </row>
    <row r="504" spans="1:5" s="43" customFormat="1" ht="15">
      <c r="A504" s="51" t="s">
        <v>378</v>
      </c>
      <c r="B504" s="52">
        <f>SUM(B505,B524,B532,B534,B543,B547,B557,B565,B572,B580,B589,B594,B597,B600,B603,B606,B609,B613,B617,B625,B628)</f>
        <v>25878</v>
      </c>
      <c r="C504" s="52">
        <f>SUM(C505,C524,C532,C534,C543,C547,C557,C565,C572,C580,C589,C594,C597,C600,C603,C606,C609,C613,C617,C625,C628)</f>
        <v>20470</v>
      </c>
      <c r="D504" s="53">
        <f t="shared" si="7"/>
        <v>0.791019398717057</v>
      </c>
      <c r="E504" s="54"/>
    </row>
    <row r="505" spans="1:5" s="43" customFormat="1" ht="15" outlineLevel="1">
      <c r="A505" s="54" t="s">
        <v>379</v>
      </c>
      <c r="B505" s="58">
        <f>SUM(B506:B523)</f>
        <v>1352</v>
      </c>
      <c r="C505" s="58">
        <f>SUM(C506:C523)</f>
        <v>1440</v>
      </c>
      <c r="D505" s="53">
        <f t="shared" si="7"/>
        <v>1.0650887573964498</v>
      </c>
      <c r="E505" s="54"/>
    </row>
    <row r="506" spans="1:5" s="43" customFormat="1" ht="15" outlineLevel="2">
      <c r="A506" s="54" t="s">
        <v>45</v>
      </c>
      <c r="B506" s="52">
        <v>626</v>
      </c>
      <c r="C506" s="52">
        <v>638</v>
      </c>
      <c r="D506" s="53">
        <f t="shared" si="7"/>
        <v>1.0191693290734825</v>
      </c>
      <c r="E506" s="54"/>
    </row>
    <row r="507" spans="1:5" s="43" customFormat="1" ht="15" outlineLevel="2">
      <c r="A507" s="54" t="s">
        <v>46</v>
      </c>
      <c r="B507" s="52">
        <v>34</v>
      </c>
      <c r="C507" s="52">
        <v>65</v>
      </c>
      <c r="D507" s="53">
        <f t="shared" si="7"/>
        <v>1.911764705882353</v>
      </c>
      <c r="E507" s="54"/>
    </row>
    <row r="508" spans="1:5" s="43" customFormat="1" ht="15" outlineLevel="2">
      <c r="A508" s="54" t="s">
        <v>47</v>
      </c>
      <c r="B508" s="52"/>
      <c r="C508" s="52"/>
      <c r="D508" s="53">
        <f t="shared" si="7"/>
        <v>0</v>
      </c>
      <c r="E508" s="54"/>
    </row>
    <row r="509" spans="1:5" s="43" customFormat="1" ht="15" outlineLevel="2">
      <c r="A509" s="54" t="s">
        <v>380</v>
      </c>
      <c r="B509" s="52"/>
      <c r="C509" s="52"/>
      <c r="D509" s="53">
        <f t="shared" si="7"/>
        <v>0</v>
      </c>
      <c r="E509" s="54"/>
    </row>
    <row r="510" spans="1:5" s="43" customFormat="1" ht="15" outlineLevel="2">
      <c r="A510" s="54" t="s">
        <v>381</v>
      </c>
      <c r="B510" s="52"/>
      <c r="C510" s="52"/>
      <c r="D510" s="53">
        <f t="shared" si="7"/>
        <v>0</v>
      </c>
      <c r="E510" s="54"/>
    </row>
    <row r="511" spans="1:5" s="43" customFormat="1" ht="15" outlineLevel="2">
      <c r="A511" s="54" t="s">
        <v>382</v>
      </c>
      <c r="B511" s="52"/>
      <c r="C511" s="52"/>
      <c r="D511" s="53">
        <f t="shared" si="7"/>
        <v>0</v>
      </c>
      <c r="E511" s="54"/>
    </row>
    <row r="512" spans="1:5" s="43" customFormat="1" ht="15" outlineLevel="2">
      <c r="A512" s="54" t="s">
        <v>383</v>
      </c>
      <c r="B512" s="52"/>
      <c r="C512" s="52"/>
      <c r="D512" s="53">
        <f t="shared" si="7"/>
        <v>0</v>
      </c>
      <c r="E512" s="54"/>
    </row>
    <row r="513" spans="1:5" s="43" customFormat="1" ht="15" outlineLevel="2">
      <c r="A513" s="54" t="s">
        <v>86</v>
      </c>
      <c r="B513" s="52"/>
      <c r="C513" s="52"/>
      <c r="D513" s="53">
        <f t="shared" si="7"/>
        <v>0</v>
      </c>
      <c r="E513" s="54"/>
    </row>
    <row r="514" spans="1:5" s="43" customFormat="1" ht="15" outlineLevel="2">
      <c r="A514" s="54" t="s">
        <v>384</v>
      </c>
      <c r="B514" s="52">
        <v>105</v>
      </c>
      <c r="C514" s="52">
        <v>80</v>
      </c>
      <c r="D514" s="53">
        <f t="shared" si="7"/>
        <v>0.7619047619047619</v>
      </c>
      <c r="E514" s="54"/>
    </row>
    <row r="515" spans="1:5" s="43" customFormat="1" ht="15" outlineLevel="2">
      <c r="A515" s="54" t="s">
        <v>385</v>
      </c>
      <c r="B515" s="52"/>
      <c r="C515" s="52"/>
      <c r="D515" s="53">
        <f t="shared" si="7"/>
        <v>0</v>
      </c>
      <c r="E515" s="54"/>
    </row>
    <row r="516" spans="1:5" s="43" customFormat="1" ht="15" outlineLevel="2">
      <c r="A516" s="54" t="s">
        <v>386</v>
      </c>
      <c r="B516" s="52"/>
      <c r="C516" s="52"/>
      <c r="D516" s="53">
        <f t="shared" si="7"/>
        <v>0</v>
      </c>
      <c r="E516" s="54"/>
    </row>
    <row r="517" spans="1:5" s="43" customFormat="1" ht="15" outlineLevel="2">
      <c r="A517" s="54" t="s">
        <v>387</v>
      </c>
      <c r="B517" s="52">
        <v>8</v>
      </c>
      <c r="C517" s="52">
        <v>8</v>
      </c>
      <c r="D517" s="53">
        <f aca="true" t="shared" si="8" ref="D517:D580">IF(B517&lt;&gt;0,C517/B517,0)</f>
        <v>1</v>
      </c>
      <c r="E517" s="54"/>
    </row>
    <row r="518" spans="1:5" s="43" customFormat="1" ht="15" outlineLevel="2">
      <c r="A518" s="54" t="s">
        <v>388</v>
      </c>
      <c r="B518" s="52"/>
      <c r="C518" s="52"/>
      <c r="D518" s="53">
        <f t="shared" si="8"/>
        <v>0</v>
      </c>
      <c r="E518" s="54"/>
    </row>
    <row r="519" spans="1:5" s="43" customFormat="1" ht="15" outlineLevel="2">
      <c r="A519" s="54" t="s">
        <v>389</v>
      </c>
      <c r="B519" s="52"/>
      <c r="C519" s="52"/>
      <c r="D519" s="53">
        <f t="shared" si="8"/>
        <v>0</v>
      </c>
      <c r="E519" s="54"/>
    </row>
    <row r="520" spans="1:5" s="43" customFormat="1" ht="15" outlineLevel="2">
      <c r="A520" s="54" t="s">
        <v>390</v>
      </c>
      <c r="B520" s="52"/>
      <c r="C520" s="52"/>
      <c r="D520" s="53">
        <f t="shared" si="8"/>
        <v>0</v>
      </c>
      <c r="E520" s="54"/>
    </row>
    <row r="521" spans="1:5" s="43" customFormat="1" ht="15" outlineLevel="2">
      <c r="A521" s="54" t="s">
        <v>391</v>
      </c>
      <c r="B521" s="52"/>
      <c r="C521" s="52"/>
      <c r="D521" s="53">
        <f t="shared" si="8"/>
        <v>0</v>
      </c>
      <c r="E521" s="54"/>
    </row>
    <row r="522" spans="1:5" s="43" customFormat="1" ht="15" outlineLevel="2">
      <c r="A522" s="54" t="s">
        <v>54</v>
      </c>
      <c r="B522" s="52"/>
      <c r="C522" s="52"/>
      <c r="D522" s="53">
        <f t="shared" si="8"/>
        <v>0</v>
      </c>
      <c r="E522" s="54"/>
    </row>
    <row r="523" spans="1:5" s="43" customFormat="1" ht="15" outlineLevel="2">
      <c r="A523" s="54" t="s">
        <v>392</v>
      </c>
      <c r="B523" s="52">
        <v>579</v>
      </c>
      <c r="C523" s="52">
        <v>649</v>
      </c>
      <c r="D523" s="53">
        <f t="shared" si="8"/>
        <v>1.1208981001727116</v>
      </c>
      <c r="E523" s="54"/>
    </row>
    <row r="524" spans="1:5" s="43" customFormat="1" ht="15" outlineLevel="1">
      <c r="A524" s="54" t="s">
        <v>393</v>
      </c>
      <c r="B524" s="58">
        <f>SUM(B525:B531)</f>
        <v>422</v>
      </c>
      <c r="C524" s="58">
        <f>SUM(C525:C531)</f>
        <v>429</v>
      </c>
      <c r="D524" s="53">
        <f t="shared" si="8"/>
        <v>1.0165876777251184</v>
      </c>
      <c r="E524" s="54"/>
    </row>
    <row r="525" spans="1:5" s="43" customFormat="1" ht="15" outlineLevel="2">
      <c r="A525" s="54" t="s">
        <v>45</v>
      </c>
      <c r="B525" s="52">
        <v>311</v>
      </c>
      <c r="C525" s="52">
        <v>305</v>
      </c>
      <c r="D525" s="53">
        <f t="shared" si="8"/>
        <v>0.9807073954983923</v>
      </c>
      <c r="E525" s="54"/>
    </row>
    <row r="526" spans="1:5" s="43" customFormat="1" ht="15" outlineLevel="2">
      <c r="A526" s="54" t="s">
        <v>46</v>
      </c>
      <c r="B526" s="52">
        <v>12</v>
      </c>
      <c r="C526" s="52">
        <v>26</v>
      </c>
      <c r="D526" s="53">
        <f t="shared" si="8"/>
        <v>2.1666666666666665</v>
      </c>
      <c r="E526" s="54"/>
    </row>
    <row r="527" spans="1:5" s="43" customFormat="1" ht="15" outlineLevel="2">
      <c r="A527" s="54" t="s">
        <v>47</v>
      </c>
      <c r="B527" s="52"/>
      <c r="C527" s="52"/>
      <c r="D527" s="53">
        <f t="shared" si="8"/>
        <v>0</v>
      </c>
      <c r="E527" s="54"/>
    </row>
    <row r="528" spans="1:5" s="43" customFormat="1" ht="15" outlineLevel="2">
      <c r="A528" s="54" t="s">
        <v>394</v>
      </c>
      <c r="B528" s="52"/>
      <c r="C528" s="52"/>
      <c r="D528" s="53">
        <f t="shared" si="8"/>
        <v>0</v>
      </c>
      <c r="E528" s="54"/>
    </row>
    <row r="529" spans="1:5" s="43" customFormat="1" ht="15" outlineLevel="2">
      <c r="A529" s="54" t="s">
        <v>395</v>
      </c>
      <c r="B529" s="52"/>
      <c r="C529" s="52"/>
      <c r="D529" s="53">
        <f t="shared" si="8"/>
        <v>0</v>
      </c>
      <c r="E529" s="54"/>
    </row>
    <row r="530" spans="1:5" s="43" customFormat="1" ht="15" outlineLevel="2">
      <c r="A530" s="54" t="s">
        <v>396</v>
      </c>
      <c r="B530" s="52"/>
      <c r="C530" s="52"/>
      <c r="D530" s="53">
        <f t="shared" si="8"/>
        <v>0</v>
      </c>
      <c r="E530" s="54"/>
    </row>
    <row r="531" spans="1:5" s="43" customFormat="1" ht="15" outlineLevel="2">
      <c r="A531" s="54" t="s">
        <v>397</v>
      </c>
      <c r="B531" s="52">
        <v>99</v>
      </c>
      <c r="C531" s="52">
        <v>98</v>
      </c>
      <c r="D531" s="53">
        <f t="shared" si="8"/>
        <v>0.98989898989899</v>
      </c>
      <c r="E531" s="54"/>
    </row>
    <row r="532" spans="1:5" s="43" customFormat="1" ht="15" outlineLevel="1">
      <c r="A532" s="54" t="s">
        <v>398</v>
      </c>
      <c r="B532" s="58">
        <f>B533</f>
        <v>0</v>
      </c>
      <c r="C532" s="58">
        <f>C533</f>
        <v>0</v>
      </c>
      <c r="D532" s="53">
        <f t="shared" si="8"/>
        <v>0</v>
      </c>
      <c r="E532" s="54"/>
    </row>
    <row r="533" spans="1:5" s="43" customFormat="1" ht="15" outlineLevel="2">
      <c r="A533" s="54" t="s">
        <v>399</v>
      </c>
      <c r="B533" s="52"/>
      <c r="C533" s="52"/>
      <c r="D533" s="53">
        <f t="shared" si="8"/>
        <v>0</v>
      </c>
      <c r="E533" s="54"/>
    </row>
    <row r="534" spans="1:5" s="43" customFormat="1" ht="15" outlineLevel="1">
      <c r="A534" s="54" t="s">
        <v>400</v>
      </c>
      <c r="B534" s="58">
        <f>SUM(B535:B542)</f>
        <v>10813</v>
      </c>
      <c r="C534" s="58">
        <f>SUM(C535:C542)</f>
        <v>10792</v>
      </c>
      <c r="D534" s="53">
        <f t="shared" si="8"/>
        <v>0.9980578932766115</v>
      </c>
      <c r="E534" s="54"/>
    </row>
    <row r="535" spans="1:5" s="43" customFormat="1" ht="15" outlineLevel="2">
      <c r="A535" s="54" t="s">
        <v>401</v>
      </c>
      <c r="B535" s="52">
        <v>1</v>
      </c>
      <c r="C535" s="52"/>
      <c r="D535" s="53">
        <f t="shared" si="8"/>
        <v>0</v>
      </c>
      <c r="E535" s="54"/>
    </row>
    <row r="536" spans="1:5" s="43" customFormat="1" ht="15" outlineLevel="2">
      <c r="A536" s="54" t="s">
        <v>402</v>
      </c>
      <c r="B536" s="52">
        <v>142</v>
      </c>
      <c r="C536" s="52"/>
      <c r="D536" s="53">
        <f t="shared" si="8"/>
        <v>0</v>
      </c>
      <c r="E536" s="54"/>
    </row>
    <row r="537" spans="1:5" s="43" customFormat="1" ht="15" outlineLevel="2">
      <c r="A537" s="54" t="s">
        <v>403</v>
      </c>
      <c r="B537" s="52"/>
      <c r="C537" s="52"/>
      <c r="D537" s="53">
        <f t="shared" si="8"/>
        <v>0</v>
      </c>
      <c r="E537" s="54"/>
    </row>
    <row r="538" spans="1:5" s="43" customFormat="1" ht="15" outlineLevel="2">
      <c r="A538" s="54" t="s">
        <v>404</v>
      </c>
      <c r="B538" s="52">
        <v>4394</v>
      </c>
      <c r="C538" s="52">
        <v>6000</v>
      </c>
      <c r="D538" s="53">
        <f t="shared" si="8"/>
        <v>1.3654984069185252</v>
      </c>
      <c r="E538" s="54"/>
    </row>
    <row r="539" spans="1:5" s="43" customFormat="1" ht="15" outlineLevel="2">
      <c r="A539" s="54" t="s">
        <v>405</v>
      </c>
      <c r="B539" s="52">
        <v>2029</v>
      </c>
      <c r="C539" s="52">
        <v>1450</v>
      </c>
      <c r="D539" s="53">
        <f t="shared" si="8"/>
        <v>0.7146377525874815</v>
      </c>
      <c r="E539" s="54"/>
    </row>
    <row r="540" spans="1:5" s="43" customFormat="1" ht="15" outlineLevel="2">
      <c r="A540" s="54" t="s">
        <v>406</v>
      </c>
      <c r="B540" s="52">
        <v>4247</v>
      </c>
      <c r="C540" s="52">
        <v>3242</v>
      </c>
      <c r="D540" s="53">
        <f t="shared" si="8"/>
        <v>0.7633623734400753</v>
      </c>
      <c r="E540" s="54"/>
    </row>
    <row r="541" spans="1:5" s="43" customFormat="1" ht="15" outlineLevel="2">
      <c r="A541" s="54" t="s">
        <v>407</v>
      </c>
      <c r="B541" s="52"/>
      <c r="C541" s="52"/>
      <c r="D541" s="53">
        <f t="shared" si="8"/>
        <v>0</v>
      </c>
      <c r="E541" s="54"/>
    </row>
    <row r="542" spans="1:5" s="43" customFormat="1" ht="15" outlineLevel="2">
      <c r="A542" s="54" t="s">
        <v>408</v>
      </c>
      <c r="B542" s="52"/>
      <c r="C542" s="52">
        <v>100</v>
      </c>
      <c r="D542" s="53">
        <f t="shared" si="8"/>
        <v>0</v>
      </c>
      <c r="E542" s="54"/>
    </row>
    <row r="543" spans="1:5" s="43" customFormat="1" ht="15" outlineLevel="1">
      <c r="A543" s="54" t="s">
        <v>409</v>
      </c>
      <c r="B543" s="58">
        <f>SUM(B544:B546)</f>
        <v>10</v>
      </c>
      <c r="C543" s="58">
        <f>SUM(C544:C546)</f>
        <v>6</v>
      </c>
      <c r="D543" s="53">
        <f t="shared" si="8"/>
        <v>0.6</v>
      </c>
      <c r="E543" s="54"/>
    </row>
    <row r="544" spans="1:5" s="43" customFormat="1" ht="15" outlineLevel="2">
      <c r="A544" s="54" t="s">
        <v>410</v>
      </c>
      <c r="B544" s="52"/>
      <c r="C544" s="52"/>
      <c r="D544" s="53">
        <f t="shared" si="8"/>
        <v>0</v>
      </c>
      <c r="E544" s="54"/>
    </row>
    <row r="545" spans="1:5" s="43" customFormat="1" ht="15" outlineLevel="2">
      <c r="A545" s="54" t="s">
        <v>411</v>
      </c>
      <c r="B545" s="52"/>
      <c r="C545" s="52"/>
      <c r="D545" s="53">
        <f t="shared" si="8"/>
        <v>0</v>
      </c>
      <c r="E545" s="54"/>
    </row>
    <row r="546" spans="1:5" s="43" customFormat="1" ht="15" outlineLevel="2">
      <c r="A546" s="54" t="s">
        <v>412</v>
      </c>
      <c r="B546" s="52">
        <v>10</v>
      </c>
      <c r="C546" s="52">
        <v>6</v>
      </c>
      <c r="D546" s="53">
        <f t="shared" si="8"/>
        <v>0.6</v>
      </c>
      <c r="E546" s="54"/>
    </row>
    <row r="547" spans="1:5" s="43" customFormat="1" ht="15" outlineLevel="1">
      <c r="A547" s="54" t="s">
        <v>413</v>
      </c>
      <c r="B547" s="58">
        <f>SUM(B548:B556)</f>
        <v>2347</v>
      </c>
      <c r="C547" s="58">
        <f>SUM(C548:C556)</f>
        <v>2108</v>
      </c>
      <c r="D547" s="53">
        <f t="shared" si="8"/>
        <v>0.898167873881551</v>
      </c>
      <c r="E547" s="54"/>
    </row>
    <row r="548" spans="1:5" s="43" customFormat="1" ht="15" outlineLevel="2">
      <c r="A548" s="54" t="s">
        <v>414</v>
      </c>
      <c r="B548" s="52">
        <v>46</v>
      </c>
      <c r="C548" s="52">
        <v>3</v>
      </c>
      <c r="D548" s="53">
        <f t="shared" si="8"/>
        <v>0.06521739130434782</v>
      </c>
      <c r="E548" s="54"/>
    </row>
    <row r="549" spans="1:5" s="43" customFormat="1" ht="15" outlineLevel="2">
      <c r="A549" s="54" t="s">
        <v>415</v>
      </c>
      <c r="B549" s="52"/>
      <c r="C549" s="52"/>
      <c r="D549" s="53">
        <f t="shared" si="8"/>
        <v>0</v>
      </c>
      <c r="E549" s="54"/>
    </row>
    <row r="550" spans="1:5" s="43" customFormat="1" ht="15" outlineLevel="2">
      <c r="A550" s="54" t="s">
        <v>416</v>
      </c>
      <c r="B550" s="52"/>
      <c r="C550" s="52">
        <v>350</v>
      </c>
      <c r="D550" s="53">
        <f t="shared" si="8"/>
        <v>0</v>
      </c>
      <c r="E550" s="54"/>
    </row>
    <row r="551" spans="1:5" s="43" customFormat="1" ht="15" outlineLevel="2">
      <c r="A551" s="54" t="s">
        <v>417</v>
      </c>
      <c r="B551" s="52"/>
      <c r="C551" s="52">
        <v>628</v>
      </c>
      <c r="D551" s="53">
        <f t="shared" si="8"/>
        <v>0</v>
      </c>
      <c r="E551" s="54"/>
    </row>
    <row r="552" spans="1:5" s="43" customFormat="1" ht="15" outlineLevel="2">
      <c r="A552" s="54" t="s">
        <v>418</v>
      </c>
      <c r="B552" s="52"/>
      <c r="C552" s="52"/>
      <c r="D552" s="53">
        <f t="shared" si="8"/>
        <v>0</v>
      </c>
      <c r="E552" s="54"/>
    </row>
    <row r="553" spans="1:5" s="43" customFormat="1" ht="15" outlineLevel="2">
      <c r="A553" s="54" t="s">
        <v>419</v>
      </c>
      <c r="B553" s="52"/>
      <c r="C553" s="52"/>
      <c r="D553" s="53">
        <f t="shared" si="8"/>
        <v>0</v>
      </c>
      <c r="E553" s="54"/>
    </row>
    <row r="554" spans="1:5" s="43" customFormat="1" ht="15" outlineLevel="2">
      <c r="A554" s="54" t="s">
        <v>420</v>
      </c>
      <c r="B554" s="52"/>
      <c r="C554" s="52"/>
      <c r="D554" s="53">
        <f t="shared" si="8"/>
        <v>0</v>
      </c>
      <c r="E554" s="54"/>
    </row>
    <row r="555" spans="1:5" s="43" customFormat="1" ht="15" outlineLevel="2">
      <c r="A555" s="54" t="s">
        <v>421</v>
      </c>
      <c r="B555" s="52"/>
      <c r="C555" s="52"/>
      <c r="D555" s="53">
        <f t="shared" si="8"/>
        <v>0</v>
      </c>
      <c r="E555" s="54"/>
    </row>
    <row r="556" spans="1:5" s="43" customFormat="1" ht="15" outlineLevel="2">
      <c r="A556" s="54" t="s">
        <v>422</v>
      </c>
      <c r="B556" s="52">
        <v>2301</v>
      </c>
      <c r="C556" s="52">
        <v>1127</v>
      </c>
      <c r="D556" s="53">
        <f t="shared" si="8"/>
        <v>0.489787049109083</v>
      </c>
      <c r="E556" s="54"/>
    </row>
    <row r="557" spans="1:5" s="43" customFormat="1" ht="15" outlineLevel="1">
      <c r="A557" s="54" t="s">
        <v>423</v>
      </c>
      <c r="B557" s="58">
        <f>SUM(B558:B564)</f>
        <v>2388</v>
      </c>
      <c r="C557" s="58">
        <f>SUM(C558:C564)</f>
        <v>1820</v>
      </c>
      <c r="D557" s="53">
        <f t="shared" si="8"/>
        <v>0.7621440536013401</v>
      </c>
      <c r="E557" s="54"/>
    </row>
    <row r="558" spans="1:5" s="43" customFormat="1" ht="15" outlineLevel="2">
      <c r="A558" s="54" t="s">
        <v>424</v>
      </c>
      <c r="B558" s="52">
        <v>1085</v>
      </c>
      <c r="C558" s="52">
        <v>500</v>
      </c>
      <c r="D558" s="53">
        <f t="shared" si="8"/>
        <v>0.4608294930875576</v>
      </c>
      <c r="E558" s="54"/>
    </row>
    <row r="559" spans="1:5" s="43" customFormat="1" ht="15" outlineLevel="2">
      <c r="A559" s="54" t="s">
        <v>425</v>
      </c>
      <c r="B559" s="52"/>
      <c r="C559" s="52"/>
      <c r="D559" s="53">
        <f t="shared" si="8"/>
        <v>0</v>
      </c>
      <c r="E559" s="54"/>
    </row>
    <row r="560" spans="1:5" s="43" customFormat="1" ht="15" outlineLevel="2">
      <c r="A560" s="54" t="s">
        <v>426</v>
      </c>
      <c r="B560" s="52"/>
      <c r="C560" s="52"/>
      <c r="D560" s="53">
        <f t="shared" si="8"/>
        <v>0</v>
      </c>
      <c r="E560" s="54"/>
    </row>
    <row r="561" spans="1:5" s="43" customFormat="1" ht="15" outlineLevel="2">
      <c r="A561" s="54" t="s">
        <v>427</v>
      </c>
      <c r="B561" s="52">
        <v>10</v>
      </c>
      <c r="C561" s="52"/>
      <c r="D561" s="53">
        <f t="shared" si="8"/>
        <v>0</v>
      </c>
      <c r="E561" s="54"/>
    </row>
    <row r="562" spans="1:5" s="43" customFormat="1" ht="15" outlineLevel="2">
      <c r="A562" s="54" t="s">
        <v>428</v>
      </c>
      <c r="B562" s="52"/>
      <c r="C562" s="52">
        <v>40</v>
      </c>
      <c r="D562" s="53">
        <f t="shared" si="8"/>
        <v>0</v>
      </c>
      <c r="E562" s="54"/>
    </row>
    <row r="563" spans="1:5" s="43" customFormat="1" ht="15" outlineLevel="2">
      <c r="A563" s="54" t="s">
        <v>429</v>
      </c>
      <c r="B563" s="52"/>
      <c r="C563" s="52"/>
      <c r="D563" s="53">
        <f t="shared" si="8"/>
        <v>0</v>
      </c>
      <c r="E563" s="54"/>
    </row>
    <row r="564" spans="1:5" s="43" customFormat="1" ht="15" outlineLevel="2">
      <c r="A564" s="54" t="s">
        <v>430</v>
      </c>
      <c r="B564" s="52">
        <v>1293</v>
      </c>
      <c r="C564" s="52">
        <v>1280</v>
      </c>
      <c r="D564" s="53">
        <f t="shared" si="8"/>
        <v>0.9899458623356535</v>
      </c>
      <c r="E564" s="54"/>
    </row>
    <row r="565" spans="1:5" s="43" customFormat="1" ht="15" outlineLevel="1">
      <c r="A565" s="54" t="s">
        <v>431</v>
      </c>
      <c r="B565" s="58">
        <f>SUM(B566:B571)</f>
        <v>453</v>
      </c>
      <c r="C565" s="58">
        <f>SUM(C566:C571)</f>
        <v>270</v>
      </c>
      <c r="D565" s="53">
        <f t="shared" si="8"/>
        <v>0.5960264900662252</v>
      </c>
      <c r="E565" s="65"/>
    </row>
    <row r="566" spans="1:5" s="43" customFormat="1" ht="15" outlineLevel="2">
      <c r="A566" s="54" t="s">
        <v>432</v>
      </c>
      <c r="B566" s="66">
        <v>2</v>
      </c>
      <c r="C566" s="66">
        <v>47</v>
      </c>
      <c r="D566" s="53">
        <f t="shared" si="8"/>
        <v>23.5</v>
      </c>
      <c r="E566" s="65"/>
    </row>
    <row r="567" spans="1:5" s="43" customFormat="1" ht="15" outlineLevel="2">
      <c r="A567" s="54" t="s">
        <v>433</v>
      </c>
      <c r="B567" s="52"/>
      <c r="C567" s="52">
        <v>38</v>
      </c>
      <c r="D567" s="53">
        <f t="shared" si="8"/>
        <v>0</v>
      </c>
      <c r="E567" s="54"/>
    </row>
    <row r="568" spans="1:5" s="43" customFormat="1" ht="15" outlineLevel="2">
      <c r="A568" s="54" t="s">
        <v>434</v>
      </c>
      <c r="B568" s="52"/>
      <c r="C568" s="52"/>
      <c r="D568" s="53">
        <f t="shared" si="8"/>
        <v>0</v>
      </c>
      <c r="E568" s="54"/>
    </row>
    <row r="569" spans="1:5" s="43" customFormat="1" ht="15" outlineLevel="2">
      <c r="A569" s="54" t="s">
        <v>435</v>
      </c>
      <c r="B569" s="52"/>
      <c r="C569" s="52"/>
      <c r="D569" s="53">
        <f t="shared" si="8"/>
        <v>0</v>
      </c>
      <c r="E569" s="54"/>
    </row>
    <row r="570" spans="1:5" s="43" customFormat="1" ht="15" outlineLevel="2">
      <c r="A570" s="54" t="s">
        <v>436</v>
      </c>
      <c r="B570" s="52">
        <v>17</v>
      </c>
      <c r="C570" s="52">
        <v>107</v>
      </c>
      <c r="D570" s="53">
        <f t="shared" si="8"/>
        <v>6.294117647058823</v>
      </c>
      <c r="E570" s="54"/>
    </row>
    <row r="571" spans="1:5" s="43" customFormat="1" ht="15" outlineLevel="2">
      <c r="A571" s="54" t="s">
        <v>437</v>
      </c>
      <c r="B571" s="52">
        <v>434</v>
      </c>
      <c r="C571" s="52">
        <v>78</v>
      </c>
      <c r="D571" s="53">
        <f t="shared" si="8"/>
        <v>0.17972350230414746</v>
      </c>
      <c r="E571" s="54"/>
    </row>
    <row r="572" spans="1:5" s="43" customFormat="1" ht="15" outlineLevel="1">
      <c r="A572" s="54" t="s">
        <v>438</v>
      </c>
      <c r="B572" s="58">
        <f>SUM(B573:B579)</f>
        <v>261</v>
      </c>
      <c r="C572" s="58">
        <f>SUM(C573:C579)</f>
        <v>320</v>
      </c>
      <c r="D572" s="53">
        <f t="shared" si="8"/>
        <v>1.2260536398467432</v>
      </c>
      <c r="E572" s="65"/>
    </row>
    <row r="573" spans="1:5" s="43" customFormat="1" ht="15" outlineLevel="2">
      <c r="A573" s="54" t="s">
        <v>439</v>
      </c>
      <c r="B573" s="66"/>
      <c r="C573" s="66"/>
      <c r="D573" s="53">
        <f t="shared" si="8"/>
        <v>0</v>
      </c>
      <c r="E573" s="65"/>
    </row>
    <row r="574" spans="1:5" s="43" customFormat="1" ht="15" outlineLevel="2">
      <c r="A574" s="54" t="s">
        <v>440</v>
      </c>
      <c r="B574" s="66">
        <v>51</v>
      </c>
      <c r="C574" s="66">
        <v>320</v>
      </c>
      <c r="D574" s="53">
        <f t="shared" si="8"/>
        <v>6.2745098039215685</v>
      </c>
      <c r="E574" s="65"/>
    </row>
    <row r="575" spans="1:5" s="43" customFormat="1" ht="15" outlineLevel="2">
      <c r="A575" s="54" t="s">
        <v>441</v>
      </c>
      <c r="B575" s="52"/>
      <c r="C575" s="52"/>
      <c r="D575" s="53">
        <f t="shared" si="8"/>
        <v>0</v>
      </c>
      <c r="E575" s="54"/>
    </row>
    <row r="576" spans="1:5" s="43" customFormat="1" ht="15" outlineLevel="2">
      <c r="A576" s="54" t="s">
        <v>442</v>
      </c>
      <c r="B576" s="52">
        <v>206</v>
      </c>
      <c r="C576" s="52"/>
      <c r="D576" s="53">
        <f t="shared" si="8"/>
        <v>0</v>
      </c>
      <c r="E576" s="54"/>
    </row>
    <row r="577" spans="1:5" s="43" customFormat="1" ht="15" outlineLevel="2">
      <c r="A577" s="54" t="s">
        <v>443</v>
      </c>
      <c r="B577" s="52"/>
      <c r="C577" s="52"/>
      <c r="D577" s="53">
        <f t="shared" si="8"/>
        <v>0</v>
      </c>
      <c r="E577" s="54"/>
    </row>
    <row r="578" spans="1:5" s="43" customFormat="1" ht="15" outlineLevel="2">
      <c r="A578" s="54" t="s">
        <v>444</v>
      </c>
      <c r="B578" s="52">
        <v>4</v>
      </c>
      <c r="C578" s="52"/>
      <c r="D578" s="53">
        <f t="shared" si="8"/>
        <v>0</v>
      </c>
      <c r="E578" s="54"/>
    </row>
    <row r="579" spans="1:5" s="43" customFormat="1" ht="15" outlineLevel="2">
      <c r="A579" s="54" t="s">
        <v>445</v>
      </c>
      <c r="B579" s="52"/>
      <c r="C579" s="52"/>
      <c r="D579" s="53">
        <f t="shared" si="8"/>
        <v>0</v>
      </c>
      <c r="E579" s="54"/>
    </row>
    <row r="580" spans="1:5" s="43" customFormat="1" ht="15" outlineLevel="1">
      <c r="A580" s="54" t="s">
        <v>446</v>
      </c>
      <c r="B580" s="58">
        <f>SUM(B581:B588)</f>
        <v>566</v>
      </c>
      <c r="C580" s="58">
        <f>SUM(C581:C588)</f>
        <v>486</v>
      </c>
      <c r="D580" s="53">
        <f t="shared" si="8"/>
        <v>0.8586572438162544</v>
      </c>
      <c r="E580" s="54"/>
    </row>
    <row r="581" spans="1:5" s="43" customFormat="1" ht="15" outlineLevel="2">
      <c r="A581" s="54" t="s">
        <v>45</v>
      </c>
      <c r="B581" s="52">
        <v>96</v>
      </c>
      <c r="C581" s="52">
        <v>75</v>
      </c>
      <c r="D581" s="53">
        <f aca="true" t="shared" si="9" ref="D581:D644">IF(B581&lt;&gt;0,C581/B581,0)</f>
        <v>0.78125</v>
      </c>
      <c r="E581" s="54"/>
    </row>
    <row r="582" spans="1:5" s="43" customFormat="1" ht="15" outlineLevel="2">
      <c r="A582" s="54" t="s">
        <v>46</v>
      </c>
      <c r="B582" s="52">
        <v>34</v>
      </c>
      <c r="C582" s="52">
        <v>21</v>
      </c>
      <c r="D582" s="53">
        <f t="shared" si="9"/>
        <v>0.6176470588235294</v>
      </c>
      <c r="E582" s="54"/>
    </row>
    <row r="583" spans="1:5" s="43" customFormat="1" ht="15" outlineLevel="2">
      <c r="A583" s="54" t="s">
        <v>47</v>
      </c>
      <c r="B583" s="52"/>
      <c r="C583" s="52"/>
      <c r="D583" s="53">
        <f t="shared" si="9"/>
        <v>0</v>
      </c>
      <c r="E583" s="54"/>
    </row>
    <row r="584" spans="1:5" s="43" customFormat="1" ht="15" outlineLevel="2">
      <c r="A584" s="54" t="s">
        <v>447</v>
      </c>
      <c r="B584" s="52">
        <v>45</v>
      </c>
      <c r="C584" s="52">
        <v>26</v>
      </c>
      <c r="D584" s="53">
        <f t="shared" si="9"/>
        <v>0.5777777777777777</v>
      </c>
      <c r="E584" s="54"/>
    </row>
    <row r="585" spans="1:5" s="43" customFormat="1" ht="15" outlineLevel="2">
      <c r="A585" s="54" t="s">
        <v>448</v>
      </c>
      <c r="B585" s="52">
        <v>9</v>
      </c>
      <c r="C585" s="52">
        <v>28</v>
      </c>
      <c r="D585" s="53">
        <f t="shared" si="9"/>
        <v>3.111111111111111</v>
      </c>
      <c r="E585" s="54"/>
    </row>
    <row r="586" spans="1:5" s="43" customFormat="1" ht="15" outlineLevel="2">
      <c r="A586" s="54" t="s">
        <v>449</v>
      </c>
      <c r="B586" s="52">
        <v>1</v>
      </c>
      <c r="C586" s="52">
        <v>10</v>
      </c>
      <c r="D586" s="53">
        <f t="shared" si="9"/>
        <v>10</v>
      </c>
      <c r="E586" s="54"/>
    </row>
    <row r="587" spans="1:5" s="43" customFormat="1" ht="15" outlineLevel="2">
      <c r="A587" s="54" t="s">
        <v>450</v>
      </c>
      <c r="B587" s="52">
        <v>284</v>
      </c>
      <c r="C587" s="52">
        <v>197</v>
      </c>
      <c r="D587" s="53">
        <f t="shared" si="9"/>
        <v>0.6936619718309859</v>
      </c>
      <c r="E587" s="54"/>
    </row>
    <row r="588" spans="1:5" s="43" customFormat="1" ht="15" outlineLevel="2">
      <c r="A588" s="54" t="s">
        <v>451</v>
      </c>
      <c r="B588" s="52">
        <v>97</v>
      </c>
      <c r="C588" s="52">
        <v>129</v>
      </c>
      <c r="D588" s="53">
        <f t="shared" si="9"/>
        <v>1.3298969072164948</v>
      </c>
      <c r="E588" s="54"/>
    </row>
    <row r="589" spans="1:5" s="43" customFormat="1" ht="15" outlineLevel="1">
      <c r="A589" s="54" t="s">
        <v>452</v>
      </c>
      <c r="B589" s="58">
        <f>SUM(B590:B593)</f>
        <v>0</v>
      </c>
      <c r="C589" s="58">
        <f>SUM(C590:C593)</f>
        <v>12</v>
      </c>
      <c r="D589" s="53">
        <f t="shared" si="9"/>
        <v>0</v>
      </c>
      <c r="E589" s="54"/>
    </row>
    <row r="590" spans="1:5" s="43" customFormat="1" ht="15" outlineLevel="2">
      <c r="A590" s="54" t="s">
        <v>45</v>
      </c>
      <c r="B590" s="52"/>
      <c r="C590" s="52">
        <v>12</v>
      </c>
      <c r="D590" s="53">
        <f t="shared" si="9"/>
        <v>0</v>
      </c>
      <c r="E590" s="54"/>
    </row>
    <row r="591" spans="1:5" s="43" customFormat="1" ht="15" outlineLevel="2">
      <c r="A591" s="54" t="s">
        <v>46</v>
      </c>
      <c r="B591" s="52"/>
      <c r="C591" s="52"/>
      <c r="D591" s="53">
        <f t="shared" si="9"/>
        <v>0</v>
      </c>
      <c r="E591" s="54"/>
    </row>
    <row r="592" spans="1:5" s="43" customFormat="1" ht="15" outlineLevel="2">
      <c r="A592" s="54" t="s">
        <v>47</v>
      </c>
      <c r="B592" s="52"/>
      <c r="C592" s="52"/>
      <c r="D592" s="53">
        <f t="shared" si="9"/>
        <v>0</v>
      </c>
      <c r="E592" s="54"/>
    </row>
    <row r="593" spans="1:5" s="43" customFormat="1" ht="15" outlineLevel="2">
      <c r="A593" s="54" t="s">
        <v>453</v>
      </c>
      <c r="B593" s="52"/>
      <c r="C593" s="52"/>
      <c r="D593" s="53">
        <f t="shared" si="9"/>
        <v>0</v>
      </c>
      <c r="E593" s="54"/>
    </row>
    <row r="594" spans="1:5" s="43" customFormat="1" ht="15" outlineLevel="1">
      <c r="A594" s="54" t="s">
        <v>454</v>
      </c>
      <c r="B594" s="58">
        <f>SUM(B595:B596)</f>
        <v>600</v>
      </c>
      <c r="C594" s="58">
        <f>SUM(C595:C596)</f>
        <v>1173</v>
      </c>
      <c r="D594" s="53">
        <f t="shared" si="9"/>
        <v>1.955</v>
      </c>
      <c r="E594" s="54"/>
    </row>
    <row r="595" spans="1:5" s="43" customFormat="1" ht="15" outlineLevel="2">
      <c r="A595" s="54" t="s">
        <v>455</v>
      </c>
      <c r="B595" s="52">
        <v>50</v>
      </c>
      <c r="C595" s="52">
        <v>486</v>
      </c>
      <c r="D595" s="53">
        <f t="shared" si="9"/>
        <v>9.72</v>
      </c>
      <c r="E595" s="54"/>
    </row>
    <row r="596" spans="1:5" s="43" customFormat="1" ht="15" outlineLevel="2">
      <c r="A596" s="54" t="s">
        <v>456</v>
      </c>
      <c r="B596" s="52">
        <v>550</v>
      </c>
      <c r="C596" s="52">
        <v>687</v>
      </c>
      <c r="D596" s="53">
        <f t="shared" si="9"/>
        <v>1.249090909090909</v>
      </c>
      <c r="E596" s="54"/>
    </row>
    <row r="597" spans="1:5" s="43" customFormat="1" ht="15" outlineLevel="1">
      <c r="A597" s="54" t="s">
        <v>457</v>
      </c>
      <c r="B597" s="58">
        <f>SUM(B598:B599)</f>
        <v>1407</v>
      </c>
      <c r="C597" s="58">
        <f>SUM(C598:C599)</f>
        <v>620</v>
      </c>
      <c r="D597" s="53">
        <f t="shared" si="9"/>
        <v>0.44065387348969437</v>
      </c>
      <c r="E597" s="54"/>
    </row>
    <row r="598" spans="1:5" s="43" customFormat="1" ht="15" outlineLevel="2">
      <c r="A598" s="54" t="s">
        <v>458</v>
      </c>
      <c r="B598" s="52">
        <v>1407</v>
      </c>
      <c r="C598" s="52">
        <v>580</v>
      </c>
      <c r="D598" s="53">
        <f t="shared" si="9"/>
        <v>0.41222459132906897</v>
      </c>
      <c r="E598" s="54"/>
    </row>
    <row r="599" spans="1:5" s="43" customFormat="1" ht="15" outlineLevel="2">
      <c r="A599" s="54" t="s">
        <v>459</v>
      </c>
      <c r="B599" s="52"/>
      <c r="C599" s="52">
        <v>40</v>
      </c>
      <c r="D599" s="53">
        <f t="shared" si="9"/>
        <v>0</v>
      </c>
      <c r="E599" s="54"/>
    </row>
    <row r="600" spans="1:5" s="43" customFormat="1" ht="15" outlineLevel="1">
      <c r="A600" s="54" t="s">
        <v>460</v>
      </c>
      <c r="B600" s="58">
        <f>SUM(B601:B602)</f>
        <v>1295</v>
      </c>
      <c r="C600" s="58">
        <f>SUM(C601:C602)</f>
        <v>891</v>
      </c>
      <c r="D600" s="53">
        <f t="shared" si="9"/>
        <v>0.6880308880308881</v>
      </c>
      <c r="E600" s="54"/>
    </row>
    <row r="601" spans="1:5" s="43" customFormat="1" ht="15" outlineLevel="2">
      <c r="A601" s="54" t="s">
        <v>461</v>
      </c>
      <c r="B601" s="52">
        <v>948</v>
      </c>
      <c r="C601" s="52">
        <v>571</v>
      </c>
      <c r="D601" s="53">
        <f t="shared" si="9"/>
        <v>0.6023206751054853</v>
      </c>
      <c r="E601" s="54"/>
    </row>
    <row r="602" spans="1:5" s="43" customFormat="1" ht="15" outlineLevel="2">
      <c r="A602" s="54" t="s">
        <v>462</v>
      </c>
      <c r="B602" s="52">
        <v>347</v>
      </c>
      <c r="C602" s="52">
        <v>320</v>
      </c>
      <c r="D602" s="53">
        <f t="shared" si="9"/>
        <v>0.9221902017291066</v>
      </c>
      <c r="E602" s="54"/>
    </row>
    <row r="603" spans="1:5" s="43" customFormat="1" ht="15" outlineLevel="1">
      <c r="A603" s="54" t="s">
        <v>463</v>
      </c>
      <c r="B603" s="58">
        <f>SUM(B604:B605)</f>
        <v>0</v>
      </c>
      <c r="C603" s="58">
        <f>SUM(C604:C605)</f>
        <v>0</v>
      </c>
      <c r="D603" s="53">
        <f t="shared" si="9"/>
        <v>0</v>
      </c>
      <c r="E603" s="54"/>
    </row>
    <row r="604" spans="1:5" s="43" customFormat="1" ht="15" outlineLevel="2">
      <c r="A604" s="54" t="s">
        <v>464</v>
      </c>
      <c r="B604" s="52"/>
      <c r="C604" s="52"/>
      <c r="D604" s="53">
        <f t="shared" si="9"/>
        <v>0</v>
      </c>
      <c r="E604" s="54"/>
    </row>
    <row r="605" spans="1:5" s="43" customFormat="1" ht="15" outlineLevel="2">
      <c r="A605" s="54" t="s">
        <v>465</v>
      </c>
      <c r="B605" s="52"/>
      <c r="C605" s="52"/>
      <c r="D605" s="53">
        <f t="shared" si="9"/>
        <v>0</v>
      </c>
      <c r="E605" s="54"/>
    </row>
    <row r="606" spans="1:5" s="43" customFormat="1" ht="15" outlineLevel="1">
      <c r="A606" s="54" t="s">
        <v>466</v>
      </c>
      <c r="B606" s="58">
        <f>SUM(B607:B608)</f>
        <v>5</v>
      </c>
      <c r="C606" s="58">
        <f>SUM(C607:C608)</f>
        <v>5</v>
      </c>
      <c r="D606" s="53">
        <f t="shared" si="9"/>
        <v>1</v>
      </c>
      <c r="E606" s="54"/>
    </row>
    <row r="607" spans="1:5" s="43" customFormat="1" ht="15" outlineLevel="2">
      <c r="A607" s="54" t="s">
        <v>467</v>
      </c>
      <c r="B607" s="52"/>
      <c r="C607" s="52"/>
      <c r="D607" s="53">
        <f t="shared" si="9"/>
        <v>0</v>
      </c>
      <c r="E607" s="54"/>
    </row>
    <row r="608" spans="1:5" s="43" customFormat="1" ht="15" outlineLevel="2">
      <c r="A608" s="54" t="s">
        <v>468</v>
      </c>
      <c r="B608" s="52">
        <v>5</v>
      </c>
      <c r="C608" s="52">
        <v>5</v>
      </c>
      <c r="D608" s="53">
        <f t="shared" si="9"/>
        <v>1</v>
      </c>
      <c r="E608" s="54"/>
    </row>
    <row r="609" spans="1:5" s="43" customFormat="1" ht="15" outlineLevel="1">
      <c r="A609" s="54" t="s">
        <v>469</v>
      </c>
      <c r="B609" s="58">
        <f>SUM(B610:B612)</f>
        <v>3071</v>
      </c>
      <c r="C609" s="58">
        <f>SUM(C610:C612)</f>
        <v>0</v>
      </c>
      <c r="D609" s="53">
        <f t="shared" si="9"/>
        <v>0</v>
      </c>
      <c r="E609" s="54"/>
    </row>
    <row r="610" spans="1:5" s="43" customFormat="1" ht="15" outlineLevel="2">
      <c r="A610" s="54" t="s">
        <v>470</v>
      </c>
      <c r="B610" s="52"/>
      <c r="C610" s="52"/>
      <c r="D610" s="53">
        <f t="shared" si="9"/>
        <v>0</v>
      </c>
      <c r="E610" s="54"/>
    </row>
    <row r="611" spans="1:5" s="43" customFormat="1" ht="15" outlineLevel="2">
      <c r="A611" s="54" t="s">
        <v>471</v>
      </c>
      <c r="B611" s="52">
        <v>3071</v>
      </c>
      <c r="C611" s="52"/>
      <c r="D611" s="53">
        <f t="shared" si="9"/>
        <v>0</v>
      </c>
      <c r="E611" s="54"/>
    </row>
    <row r="612" spans="1:5" s="43" customFormat="1" ht="15" outlineLevel="2">
      <c r="A612" s="54" t="s">
        <v>472</v>
      </c>
      <c r="B612" s="52"/>
      <c r="C612" s="52"/>
      <c r="D612" s="53">
        <f t="shared" si="9"/>
        <v>0</v>
      </c>
      <c r="E612" s="54"/>
    </row>
    <row r="613" spans="1:5" s="43" customFormat="1" ht="15" outlineLevel="1">
      <c r="A613" s="54" t="s">
        <v>473</v>
      </c>
      <c r="B613" s="58">
        <f>SUM(B614:B616)</f>
        <v>0</v>
      </c>
      <c r="C613" s="58">
        <f>SUM(C614:C616)</f>
        <v>0</v>
      </c>
      <c r="D613" s="53">
        <f t="shared" si="9"/>
        <v>0</v>
      </c>
      <c r="E613" s="54"/>
    </row>
    <row r="614" spans="1:5" s="43" customFormat="1" ht="15" outlineLevel="2">
      <c r="A614" s="54" t="s">
        <v>474</v>
      </c>
      <c r="B614" s="52"/>
      <c r="C614" s="52"/>
      <c r="D614" s="53">
        <f t="shared" si="9"/>
        <v>0</v>
      </c>
      <c r="E614" s="54"/>
    </row>
    <row r="615" spans="1:5" s="43" customFormat="1" ht="15" outlineLevel="2">
      <c r="A615" s="54" t="s">
        <v>475</v>
      </c>
      <c r="B615" s="52"/>
      <c r="C615" s="52"/>
      <c r="D615" s="53">
        <f t="shared" si="9"/>
        <v>0</v>
      </c>
      <c r="E615" s="54"/>
    </row>
    <row r="616" spans="1:5" s="43" customFormat="1" ht="15" outlineLevel="2">
      <c r="A616" s="54" t="s">
        <v>476</v>
      </c>
      <c r="B616" s="52"/>
      <c r="C616" s="52"/>
      <c r="D616" s="53">
        <f t="shared" si="9"/>
        <v>0</v>
      </c>
      <c r="E616" s="54"/>
    </row>
    <row r="617" spans="1:5" s="43" customFormat="1" ht="15" outlineLevel="1">
      <c r="A617" s="67" t="s">
        <v>477</v>
      </c>
      <c r="B617" s="58">
        <f>SUM(B618:B624)</f>
        <v>13</v>
      </c>
      <c r="C617" s="58">
        <f>SUM(C618:C624)</f>
        <v>68</v>
      </c>
      <c r="D617" s="53">
        <f t="shared" si="9"/>
        <v>5.230769230769231</v>
      </c>
      <c r="E617" s="54"/>
    </row>
    <row r="618" spans="1:5" s="43" customFormat="1" ht="15" outlineLevel="2">
      <c r="A618" s="54" t="s">
        <v>45</v>
      </c>
      <c r="B618" s="66"/>
      <c r="C618" s="66">
        <v>46</v>
      </c>
      <c r="D618" s="53">
        <f t="shared" si="9"/>
        <v>0</v>
      </c>
      <c r="E618" s="65"/>
    </row>
    <row r="619" spans="1:5" s="43" customFormat="1" ht="15" outlineLevel="2">
      <c r="A619" s="54" t="s">
        <v>46</v>
      </c>
      <c r="B619" s="52"/>
      <c r="C619" s="52">
        <v>12</v>
      </c>
      <c r="D619" s="53">
        <f t="shared" si="9"/>
        <v>0</v>
      </c>
      <c r="E619" s="54"/>
    </row>
    <row r="620" spans="1:5" s="43" customFormat="1" ht="15" outlineLevel="2">
      <c r="A620" s="54" t="s">
        <v>47</v>
      </c>
      <c r="B620" s="52"/>
      <c r="C620" s="52"/>
      <c r="D620" s="53">
        <f t="shared" si="9"/>
        <v>0</v>
      </c>
      <c r="E620" s="54"/>
    </row>
    <row r="621" spans="1:5" s="43" customFormat="1" ht="15" outlineLevel="2">
      <c r="A621" s="54" t="s">
        <v>478</v>
      </c>
      <c r="B621" s="52"/>
      <c r="C621" s="52"/>
      <c r="D621" s="53">
        <f t="shared" si="9"/>
        <v>0</v>
      </c>
      <c r="E621" s="54"/>
    </row>
    <row r="622" spans="1:5" s="43" customFormat="1" ht="15" outlineLevel="2">
      <c r="A622" s="54" t="s">
        <v>479</v>
      </c>
      <c r="B622" s="52"/>
      <c r="C622" s="52"/>
      <c r="D622" s="53">
        <f t="shared" si="9"/>
        <v>0</v>
      </c>
      <c r="E622" s="54"/>
    </row>
    <row r="623" spans="1:5" s="43" customFormat="1" ht="15" outlineLevel="2">
      <c r="A623" s="54" t="s">
        <v>54</v>
      </c>
      <c r="B623" s="52"/>
      <c r="C623" s="52"/>
      <c r="D623" s="53">
        <f t="shared" si="9"/>
        <v>0</v>
      </c>
      <c r="E623" s="54"/>
    </row>
    <row r="624" spans="1:5" s="43" customFormat="1" ht="15" outlineLevel="2">
      <c r="A624" s="54" t="s">
        <v>480</v>
      </c>
      <c r="B624" s="52">
        <v>13</v>
      </c>
      <c r="C624" s="52">
        <v>10</v>
      </c>
      <c r="D624" s="53">
        <f t="shared" si="9"/>
        <v>0.7692307692307693</v>
      </c>
      <c r="E624" s="54"/>
    </row>
    <row r="625" spans="1:5" s="43" customFormat="1" ht="15" outlineLevel="1">
      <c r="A625" s="54" t="s">
        <v>481</v>
      </c>
      <c r="B625" s="58">
        <f>SUM(B626:B627)</f>
        <v>14</v>
      </c>
      <c r="C625" s="58">
        <f>SUM(C626:C627)</f>
        <v>0</v>
      </c>
      <c r="D625" s="53">
        <f t="shared" si="9"/>
        <v>0</v>
      </c>
      <c r="E625" s="54"/>
    </row>
    <row r="626" spans="1:5" s="43" customFormat="1" ht="15" outlineLevel="2">
      <c r="A626" s="54" t="s">
        <v>482</v>
      </c>
      <c r="B626" s="52">
        <v>14</v>
      </c>
      <c r="C626" s="52"/>
      <c r="D626" s="53">
        <f t="shared" si="9"/>
        <v>0</v>
      </c>
      <c r="E626" s="54"/>
    </row>
    <row r="627" spans="1:5" s="43" customFormat="1" ht="15" outlineLevel="2">
      <c r="A627" s="54" t="s">
        <v>483</v>
      </c>
      <c r="B627" s="52"/>
      <c r="C627" s="52"/>
      <c r="D627" s="53">
        <f t="shared" si="9"/>
        <v>0</v>
      </c>
      <c r="E627" s="54"/>
    </row>
    <row r="628" spans="1:5" s="43" customFormat="1" ht="15" outlineLevel="1">
      <c r="A628" s="54" t="s">
        <v>484</v>
      </c>
      <c r="B628" s="52">
        <v>861</v>
      </c>
      <c r="C628" s="52">
        <v>30</v>
      </c>
      <c r="D628" s="53">
        <f t="shared" si="9"/>
        <v>0.03484320557491289</v>
      </c>
      <c r="E628" s="54"/>
    </row>
    <row r="629" spans="1:5" s="43" customFormat="1" ht="15">
      <c r="A629" s="51" t="s">
        <v>485</v>
      </c>
      <c r="B629" s="52">
        <f>SUM(B630,B635,B649,B653,B665,B668,B672,B677,B681,B685,B688,B697,B698)</f>
        <v>19328</v>
      </c>
      <c r="C629" s="52">
        <f>SUM(C630,C635,C649,C653,C665,C668,C672,C677,C681,C685,C688,C697,C698)</f>
        <v>18375</v>
      </c>
      <c r="D629" s="53">
        <f t="shared" si="9"/>
        <v>0.9506932947019867</v>
      </c>
      <c r="E629" s="54"/>
    </row>
    <row r="630" spans="1:5" s="43" customFormat="1" ht="15" outlineLevel="1">
      <c r="A630" s="54" t="s">
        <v>486</v>
      </c>
      <c r="B630" s="58">
        <f>SUM(B631:B634)</f>
        <v>774</v>
      </c>
      <c r="C630" s="58">
        <f>SUM(C631:C634)</f>
        <v>749</v>
      </c>
      <c r="D630" s="53">
        <f t="shared" si="9"/>
        <v>0.9677002583979328</v>
      </c>
      <c r="E630" s="54"/>
    </row>
    <row r="631" spans="1:5" s="43" customFormat="1" ht="15" outlineLevel="2">
      <c r="A631" s="54" t="s">
        <v>45</v>
      </c>
      <c r="B631" s="52">
        <v>454</v>
      </c>
      <c r="C631" s="52">
        <v>459</v>
      </c>
      <c r="D631" s="53">
        <f t="shared" si="9"/>
        <v>1.0110132158590308</v>
      </c>
      <c r="E631" s="54"/>
    </row>
    <row r="632" spans="1:5" s="43" customFormat="1" ht="15" outlineLevel="2">
      <c r="A632" s="54" t="s">
        <v>46</v>
      </c>
      <c r="B632" s="52">
        <v>193</v>
      </c>
      <c r="C632" s="52">
        <v>88</v>
      </c>
      <c r="D632" s="53">
        <f t="shared" si="9"/>
        <v>0.45595854922279794</v>
      </c>
      <c r="E632" s="54"/>
    </row>
    <row r="633" spans="1:5" s="43" customFormat="1" ht="15" outlineLevel="2">
      <c r="A633" s="54" t="s">
        <v>47</v>
      </c>
      <c r="B633" s="52"/>
      <c r="C633" s="52"/>
      <c r="D633" s="53">
        <f t="shared" si="9"/>
        <v>0</v>
      </c>
      <c r="E633" s="54"/>
    </row>
    <row r="634" spans="1:5" s="43" customFormat="1" ht="15" outlineLevel="2">
      <c r="A634" s="54" t="s">
        <v>487</v>
      </c>
      <c r="B634" s="52">
        <v>127</v>
      </c>
      <c r="C634" s="52">
        <v>202</v>
      </c>
      <c r="D634" s="53">
        <f t="shared" si="9"/>
        <v>1.5905511811023623</v>
      </c>
      <c r="E634" s="54"/>
    </row>
    <row r="635" spans="1:5" s="43" customFormat="1" ht="15" outlineLevel="1">
      <c r="A635" s="54" t="s">
        <v>488</v>
      </c>
      <c r="B635" s="58">
        <f>SUM(B636:B648)</f>
        <v>522</v>
      </c>
      <c r="C635" s="58">
        <f>SUM(C636:C648)</f>
        <v>613</v>
      </c>
      <c r="D635" s="53">
        <f t="shared" si="9"/>
        <v>1.1743295019157087</v>
      </c>
      <c r="E635" s="54"/>
    </row>
    <row r="636" spans="1:5" s="43" customFormat="1" ht="15" outlineLevel="2">
      <c r="A636" s="54" t="s">
        <v>489</v>
      </c>
      <c r="B636" s="52"/>
      <c r="C636" s="52"/>
      <c r="D636" s="53">
        <f t="shared" si="9"/>
        <v>0</v>
      </c>
      <c r="E636" s="54"/>
    </row>
    <row r="637" spans="1:5" s="43" customFormat="1" ht="15" outlineLevel="2">
      <c r="A637" s="54" t="s">
        <v>490</v>
      </c>
      <c r="B637" s="52">
        <v>121</v>
      </c>
      <c r="C637" s="52">
        <v>250</v>
      </c>
      <c r="D637" s="53">
        <f t="shared" si="9"/>
        <v>2.0661157024793386</v>
      </c>
      <c r="E637" s="54"/>
    </row>
    <row r="638" spans="1:5" s="43" customFormat="1" ht="15" outlineLevel="2">
      <c r="A638" s="54" t="s">
        <v>491</v>
      </c>
      <c r="B638" s="52"/>
      <c r="C638" s="52"/>
      <c r="D638" s="53">
        <f t="shared" si="9"/>
        <v>0</v>
      </c>
      <c r="E638" s="54"/>
    </row>
    <row r="639" spans="1:5" s="43" customFormat="1" ht="15" outlineLevel="2">
      <c r="A639" s="54" t="s">
        <v>492</v>
      </c>
      <c r="B639" s="66"/>
      <c r="C639" s="66"/>
      <c r="D639" s="53">
        <f t="shared" si="9"/>
        <v>0</v>
      </c>
      <c r="E639" s="65"/>
    </row>
    <row r="640" spans="1:5" s="43" customFormat="1" ht="15" outlineLevel="2">
      <c r="A640" s="54" t="s">
        <v>493</v>
      </c>
      <c r="B640" s="66"/>
      <c r="C640" s="66"/>
      <c r="D640" s="53">
        <f t="shared" si="9"/>
        <v>0</v>
      </c>
      <c r="E640" s="65"/>
    </row>
    <row r="641" spans="1:5" s="43" customFormat="1" ht="15" outlineLevel="2">
      <c r="A641" s="54" t="s">
        <v>494</v>
      </c>
      <c r="B641" s="66">
        <v>77</v>
      </c>
      <c r="C641" s="66">
        <v>77</v>
      </c>
      <c r="D641" s="53">
        <f t="shared" si="9"/>
        <v>1</v>
      </c>
      <c r="E641" s="65"/>
    </row>
    <row r="642" spans="1:5" s="43" customFormat="1" ht="15" outlineLevel="2">
      <c r="A642" s="54" t="s">
        <v>495</v>
      </c>
      <c r="B642" s="52"/>
      <c r="C642" s="52"/>
      <c r="D642" s="53">
        <f t="shared" si="9"/>
        <v>0</v>
      </c>
      <c r="E642" s="54"/>
    </row>
    <row r="643" spans="1:5" s="43" customFormat="1" ht="15" outlineLevel="2">
      <c r="A643" s="54" t="s">
        <v>496</v>
      </c>
      <c r="B643" s="52"/>
      <c r="C643" s="52"/>
      <c r="D643" s="53">
        <f t="shared" si="9"/>
        <v>0</v>
      </c>
      <c r="E643" s="54"/>
    </row>
    <row r="644" spans="1:5" s="43" customFormat="1" ht="15" outlineLevel="2">
      <c r="A644" s="54" t="s">
        <v>497</v>
      </c>
      <c r="B644" s="52"/>
      <c r="C644" s="52"/>
      <c r="D644" s="53">
        <f t="shared" si="9"/>
        <v>0</v>
      </c>
      <c r="E644" s="54"/>
    </row>
    <row r="645" spans="1:5" s="43" customFormat="1" ht="15" outlineLevel="2">
      <c r="A645" s="54" t="s">
        <v>498</v>
      </c>
      <c r="B645" s="52"/>
      <c r="C645" s="52"/>
      <c r="D645" s="53">
        <f aca="true" t="shared" si="10" ref="D645:D708">IF(B645&lt;&gt;0,C645/B645,0)</f>
        <v>0</v>
      </c>
      <c r="E645" s="54"/>
    </row>
    <row r="646" spans="1:5" s="43" customFormat="1" ht="15" outlineLevel="2">
      <c r="A646" s="54" t="s">
        <v>499</v>
      </c>
      <c r="B646" s="52"/>
      <c r="C646" s="52"/>
      <c r="D646" s="53">
        <f t="shared" si="10"/>
        <v>0</v>
      </c>
      <c r="E646" s="54"/>
    </row>
    <row r="647" spans="1:5" s="43" customFormat="1" ht="15" outlineLevel="2">
      <c r="A647" s="54" t="s">
        <v>500</v>
      </c>
      <c r="B647" s="52"/>
      <c r="C647" s="52"/>
      <c r="D647" s="53">
        <f t="shared" si="10"/>
        <v>0</v>
      </c>
      <c r="E647" s="54"/>
    </row>
    <row r="648" spans="1:5" s="43" customFormat="1" ht="15" outlineLevel="2">
      <c r="A648" s="54" t="s">
        <v>501</v>
      </c>
      <c r="B648" s="52">
        <v>324</v>
      </c>
      <c r="C648" s="52">
        <v>286</v>
      </c>
      <c r="D648" s="53">
        <f t="shared" si="10"/>
        <v>0.8827160493827161</v>
      </c>
      <c r="E648" s="54"/>
    </row>
    <row r="649" spans="1:5" s="43" customFormat="1" ht="15" outlineLevel="1">
      <c r="A649" s="54" t="s">
        <v>502</v>
      </c>
      <c r="B649" s="58">
        <f>SUM(B650:B652)</f>
        <v>1176</v>
      </c>
      <c r="C649" s="58">
        <f>SUM(C650:C652)</f>
        <v>1383</v>
      </c>
      <c r="D649" s="53">
        <f t="shared" si="10"/>
        <v>1.1760204081632653</v>
      </c>
      <c r="E649" s="65"/>
    </row>
    <row r="650" spans="1:5" s="43" customFormat="1" ht="15" outlineLevel="2">
      <c r="A650" s="54" t="s">
        <v>503</v>
      </c>
      <c r="B650" s="66"/>
      <c r="C650" s="66">
        <v>96</v>
      </c>
      <c r="D650" s="53">
        <f t="shared" si="10"/>
        <v>0</v>
      </c>
      <c r="E650" s="65"/>
    </row>
    <row r="651" spans="1:5" s="43" customFormat="1" ht="15" outlineLevel="2">
      <c r="A651" s="54" t="s">
        <v>504</v>
      </c>
      <c r="B651" s="66"/>
      <c r="C651" s="66"/>
      <c r="D651" s="53">
        <f t="shared" si="10"/>
        <v>0</v>
      </c>
      <c r="E651" s="65"/>
    </row>
    <row r="652" spans="1:5" s="43" customFormat="1" ht="15" outlineLevel="2">
      <c r="A652" s="54" t="s">
        <v>505</v>
      </c>
      <c r="B652" s="66">
        <v>1176</v>
      </c>
      <c r="C652" s="66">
        <v>1287</v>
      </c>
      <c r="D652" s="53">
        <f t="shared" si="10"/>
        <v>1.094387755102041</v>
      </c>
      <c r="E652" s="65"/>
    </row>
    <row r="653" spans="1:5" s="43" customFormat="1" ht="15" outlineLevel="1">
      <c r="A653" s="54" t="s">
        <v>506</v>
      </c>
      <c r="B653" s="58">
        <f>SUM(B654:B664)</f>
        <v>4236</v>
      </c>
      <c r="C653" s="58">
        <f>SUM(C654:C664)</f>
        <v>4099</v>
      </c>
      <c r="D653" s="53">
        <f t="shared" si="10"/>
        <v>0.9676581680830972</v>
      </c>
      <c r="E653" s="65"/>
    </row>
    <row r="654" spans="1:5" s="43" customFormat="1" ht="15" outlineLevel="2">
      <c r="A654" s="54" t="s">
        <v>507</v>
      </c>
      <c r="B654" s="66">
        <v>367</v>
      </c>
      <c r="C654" s="66">
        <v>784</v>
      </c>
      <c r="D654" s="53">
        <f t="shared" si="10"/>
        <v>2.136239782016349</v>
      </c>
      <c r="E654" s="65"/>
    </row>
    <row r="655" spans="1:5" s="43" customFormat="1" ht="15" outlineLevel="2">
      <c r="A655" s="54" t="s">
        <v>508</v>
      </c>
      <c r="B655" s="66">
        <v>93</v>
      </c>
      <c r="C655" s="66">
        <v>126</v>
      </c>
      <c r="D655" s="53">
        <f t="shared" si="10"/>
        <v>1.3548387096774193</v>
      </c>
      <c r="E655" s="65"/>
    </row>
    <row r="656" spans="1:5" s="43" customFormat="1" ht="15" outlineLevel="2">
      <c r="A656" s="54" t="s">
        <v>509</v>
      </c>
      <c r="B656" s="66">
        <v>302</v>
      </c>
      <c r="C656" s="66">
        <v>386</v>
      </c>
      <c r="D656" s="53">
        <f t="shared" si="10"/>
        <v>1.2781456953642385</v>
      </c>
      <c r="E656" s="65"/>
    </row>
    <row r="657" spans="1:5" s="43" customFormat="1" ht="15" outlineLevel="2">
      <c r="A657" s="54" t="s">
        <v>510</v>
      </c>
      <c r="B657" s="66"/>
      <c r="C657" s="66"/>
      <c r="D657" s="53">
        <f t="shared" si="10"/>
        <v>0</v>
      </c>
      <c r="E657" s="65"/>
    </row>
    <row r="658" spans="1:5" s="43" customFormat="1" ht="15" outlineLevel="2">
      <c r="A658" s="54" t="s">
        <v>511</v>
      </c>
      <c r="B658" s="52"/>
      <c r="C658" s="52"/>
      <c r="D658" s="53">
        <f t="shared" si="10"/>
        <v>0</v>
      </c>
      <c r="E658" s="54"/>
    </row>
    <row r="659" spans="1:5" s="43" customFormat="1" ht="15" outlineLevel="2">
      <c r="A659" s="54" t="s">
        <v>512</v>
      </c>
      <c r="B659" s="52">
        <v>18</v>
      </c>
      <c r="C659" s="52">
        <v>20</v>
      </c>
      <c r="D659" s="53">
        <f t="shared" si="10"/>
        <v>1.1111111111111112</v>
      </c>
      <c r="E659" s="54"/>
    </row>
    <row r="660" spans="1:5" s="43" customFormat="1" ht="15" outlineLevel="2">
      <c r="A660" s="54" t="s">
        <v>513</v>
      </c>
      <c r="B660" s="52">
        <v>1</v>
      </c>
      <c r="C660" s="52">
        <v>4</v>
      </c>
      <c r="D660" s="53">
        <f t="shared" si="10"/>
        <v>4</v>
      </c>
      <c r="E660" s="54"/>
    </row>
    <row r="661" spans="1:5" s="43" customFormat="1" ht="15" outlineLevel="2">
      <c r="A661" s="54" t="s">
        <v>514</v>
      </c>
      <c r="B661" s="52">
        <v>1444</v>
      </c>
      <c r="C661" s="52">
        <v>1284</v>
      </c>
      <c r="D661" s="53">
        <f t="shared" si="10"/>
        <v>0.889196675900277</v>
      </c>
      <c r="E661" s="54"/>
    </row>
    <row r="662" spans="1:5" s="43" customFormat="1" ht="15" outlineLevel="2">
      <c r="A662" s="54" t="s">
        <v>515</v>
      </c>
      <c r="B662" s="52">
        <v>89</v>
      </c>
      <c r="C662" s="52">
        <v>242</v>
      </c>
      <c r="D662" s="53">
        <f t="shared" si="10"/>
        <v>2.7191011235955056</v>
      </c>
      <c r="E662" s="54"/>
    </row>
    <row r="663" spans="1:5" s="43" customFormat="1" ht="15" outlineLevel="2">
      <c r="A663" s="54" t="s">
        <v>516</v>
      </c>
      <c r="B663" s="52">
        <v>1049</v>
      </c>
      <c r="C663" s="52">
        <v>975</v>
      </c>
      <c r="D663" s="53">
        <f t="shared" si="10"/>
        <v>0.9294566253574833</v>
      </c>
      <c r="E663" s="54"/>
    </row>
    <row r="664" spans="1:5" s="43" customFormat="1" ht="15" outlineLevel="2">
      <c r="A664" s="54" t="s">
        <v>517</v>
      </c>
      <c r="B664" s="52">
        <v>873</v>
      </c>
      <c r="C664" s="52">
        <v>278</v>
      </c>
      <c r="D664" s="53">
        <f t="shared" si="10"/>
        <v>0.31844215349369986</v>
      </c>
      <c r="E664" s="54"/>
    </row>
    <row r="665" spans="1:5" s="43" customFormat="1" ht="15" outlineLevel="1">
      <c r="A665" s="54" t="s">
        <v>518</v>
      </c>
      <c r="B665" s="58">
        <f>SUM(B666:B667)</f>
        <v>8</v>
      </c>
      <c r="C665" s="58">
        <f>SUM(C666:C667)</f>
        <v>110</v>
      </c>
      <c r="D665" s="53">
        <f t="shared" si="10"/>
        <v>13.75</v>
      </c>
      <c r="E665" s="54"/>
    </row>
    <row r="666" spans="1:5" s="43" customFormat="1" ht="15" outlineLevel="2">
      <c r="A666" s="54" t="s">
        <v>519</v>
      </c>
      <c r="B666" s="52">
        <v>8</v>
      </c>
      <c r="C666" s="52">
        <v>110</v>
      </c>
      <c r="D666" s="53">
        <f t="shared" si="10"/>
        <v>13.75</v>
      </c>
      <c r="E666" s="54"/>
    </row>
    <row r="667" spans="1:5" s="43" customFormat="1" ht="15" outlineLevel="2">
      <c r="A667" s="54" t="s">
        <v>520</v>
      </c>
      <c r="B667" s="52"/>
      <c r="C667" s="52"/>
      <c r="D667" s="53">
        <f t="shared" si="10"/>
        <v>0</v>
      </c>
      <c r="E667" s="54"/>
    </row>
    <row r="668" spans="1:5" s="43" customFormat="1" ht="15" outlineLevel="1">
      <c r="A668" s="54" t="s">
        <v>521</v>
      </c>
      <c r="B668" s="58">
        <f>SUM(B669:B671)</f>
        <v>445</v>
      </c>
      <c r="C668" s="58">
        <f>SUM(C669:C671)</f>
        <v>449</v>
      </c>
      <c r="D668" s="53">
        <f t="shared" si="10"/>
        <v>1.0089887640449438</v>
      </c>
      <c r="E668" s="54"/>
    </row>
    <row r="669" spans="1:5" s="43" customFormat="1" ht="15" outlineLevel="2">
      <c r="A669" s="54" t="s">
        <v>522</v>
      </c>
      <c r="B669" s="52">
        <v>37</v>
      </c>
      <c r="C669" s="52">
        <v>36</v>
      </c>
      <c r="D669" s="53">
        <f t="shared" si="10"/>
        <v>0.972972972972973</v>
      </c>
      <c r="E669" s="54"/>
    </row>
    <row r="670" spans="1:5" s="43" customFormat="1" ht="15" outlineLevel="2">
      <c r="A670" s="54" t="s">
        <v>523</v>
      </c>
      <c r="B670" s="52">
        <v>364</v>
      </c>
      <c r="C670" s="52">
        <v>286</v>
      </c>
      <c r="D670" s="53">
        <f t="shared" si="10"/>
        <v>0.7857142857142857</v>
      </c>
      <c r="E670" s="54"/>
    </row>
    <row r="671" spans="1:5" s="43" customFormat="1" ht="15" outlineLevel="2">
      <c r="A671" s="54" t="s">
        <v>524</v>
      </c>
      <c r="B671" s="52">
        <v>44</v>
      </c>
      <c r="C671" s="52">
        <v>127</v>
      </c>
      <c r="D671" s="53">
        <f t="shared" si="10"/>
        <v>2.8863636363636362</v>
      </c>
      <c r="E671" s="54"/>
    </row>
    <row r="672" spans="1:5" s="43" customFormat="1" ht="15" outlineLevel="1">
      <c r="A672" s="54" t="s">
        <v>525</v>
      </c>
      <c r="B672" s="58">
        <f>SUM(B673:B676)</f>
        <v>0</v>
      </c>
      <c r="C672" s="58">
        <f>SUM(C673:C676)</f>
        <v>0</v>
      </c>
      <c r="D672" s="53">
        <f t="shared" si="10"/>
        <v>0</v>
      </c>
      <c r="E672" s="54"/>
    </row>
    <row r="673" spans="1:5" s="43" customFormat="1" ht="15" outlineLevel="2">
      <c r="A673" s="54" t="s">
        <v>526</v>
      </c>
      <c r="B673" s="52"/>
      <c r="C673" s="52"/>
      <c r="D673" s="53">
        <f t="shared" si="10"/>
        <v>0</v>
      </c>
      <c r="E673" s="54"/>
    </row>
    <row r="674" spans="1:5" s="43" customFormat="1" ht="15" outlineLevel="2">
      <c r="A674" s="54" t="s">
        <v>527</v>
      </c>
      <c r="B674" s="52"/>
      <c r="C674" s="52"/>
      <c r="D674" s="53">
        <f t="shared" si="10"/>
        <v>0</v>
      </c>
      <c r="E674" s="54"/>
    </row>
    <row r="675" spans="1:5" s="43" customFormat="1" ht="15" outlineLevel="2">
      <c r="A675" s="54" t="s">
        <v>528</v>
      </c>
      <c r="B675" s="52"/>
      <c r="C675" s="52"/>
      <c r="D675" s="53">
        <f t="shared" si="10"/>
        <v>0</v>
      </c>
      <c r="E675" s="54"/>
    </row>
    <row r="676" spans="1:5" s="43" customFormat="1" ht="15" outlineLevel="2">
      <c r="A676" s="54" t="s">
        <v>529</v>
      </c>
      <c r="B676" s="52"/>
      <c r="C676" s="52"/>
      <c r="D676" s="53">
        <f t="shared" si="10"/>
        <v>0</v>
      </c>
      <c r="E676" s="54"/>
    </row>
    <row r="677" spans="1:5" s="43" customFormat="1" ht="15" outlineLevel="1">
      <c r="A677" s="54" t="s">
        <v>530</v>
      </c>
      <c r="B677" s="58">
        <f>SUM(B678:B680)</f>
        <v>7654</v>
      </c>
      <c r="C677" s="58">
        <f>SUM(C678:C680)</f>
        <v>7392</v>
      </c>
      <c r="D677" s="53">
        <f t="shared" si="10"/>
        <v>0.9657695322707082</v>
      </c>
      <c r="E677" s="54"/>
    </row>
    <row r="678" spans="1:5" s="43" customFormat="1" ht="15" outlineLevel="2">
      <c r="A678" s="54" t="s">
        <v>531</v>
      </c>
      <c r="B678" s="52"/>
      <c r="C678" s="52"/>
      <c r="D678" s="53">
        <f t="shared" si="10"/>
        <v>0</v>
      </c>
      <c r="E678" s="54"/>
    </row>
    <row r="679" spans="1:5" s="43" customFormat="1" ht="15" outlineLevel="2">
      <c r="A679" s="54" t="s">
        <v>532</v>
      </c>
      <c r="B679" s="52">
        <v>7654</v>
      </c>
      <c r="C679" s="52">
        <v>7392</v>
      </c>
      <c r="D679" s="53">
        <f t="shared" si="10"/>
        <v>0.9657695322707082</v>
      </c>
      <c r="E679" s="54"/>
    </row>
    <row r="680" spans="1:5" s="43" customFormat="1" ht="15" outlineLevel="2">
      <c r="A680" s="54" t="s">
        <v>533</v>
      </c>
      <c r="B680" s="52"/>
      <c r="C680" s="52"/>
      <c r="D680" s="53">
        <f t="shared" si="10"/>
        <v>0</v>
      </c>
      <c r="E680" s="54"/>
    </row>
    <row r="681" spans="1:5" s="43" customFormat="1" ht="15" outlineLevel="1">
      <c r="A681" s="54" t="s">
        <v>534</v>
      </c>
      <c r="B681" s="58">
        <f>SUM(B682:B684)</f>
        <v>1330</v>
      </c>
      <c r="C681" s="58">
        <f>SUM(C682:C684)</f>
        <v>921</v>
      </c>
      <c r="D681" s="53">
        <f t="shared" si="10"/>
        <v>0.6924812030075188</v>
      </c>
      <c r="E681" s="54"/>
    </row>
    <row r="682" spans="1:5" s="43" customFormat="1" ht="15" outlineLevel="2">
      <c r="A682" s="54" t="s">
        <v>535</v>
      </c>
      <c r="B682" s="52">
        <v>690</v>
      </c>
      <c r="C682" s="52">
        <v>633</v>
      </c>
      <c r="D682" s="53">
        <f t="shared" si="10"/>
        <v>0.9173913043478261</v>
      </c>
      <c r="E682" s="54"/>
    </row>
    <row r="683" spans="1:5" s="43" customFormat="1" ht="15" outlineLevel="2">
      <c r="A683" s="54" t="s">
        <v>536</v>
      </c>
      <c r="B683" s="52"/>
      <c r="C683" s="52"/>
      <c r="D683" s="53">
        <f t="shared" si="10"/>
        <v>0</v>
      </c>
      <c r="E683" s="54"/>
    </row>
    <row r="684" spans="1:5" s="43" customFormat="1" ht="15" outlineLevel="2">
      <c r="A684" s="54" t="s">
        <v>537</v>
      </c>
      <c r="B684" s="52">
        <v>640</v>
      </c>
      <c r="C684" s="52">
        <v>288</v>
      </c>
      <c r="D684" s="53">
        <f t="shared" si="10"/>
        <v>0.45</v>
      </c>
      <c r="E684" s="54"/>
    </row>
    <row r="685" spans="1:5" s="43" customFormat="1" ht="15" outlineLevel="1">
      <c r="A685" s="54" t="s">
        <v>538</v>
      </c>
      <c r="B685" s="58">
        <f>SUM(B686:B687)</f>
        <v>65</v>
      </c>
      <c r="C685" s="58">
        <f>SUM(C686:C687)</f>
        <v>60</v>
      </c>
      <c r="D685" s="53">
        <f t="shared" si="10"/>
        <v>0.9230769230769231</v>
      </c>
      <c r="E685" s="54"/>
    </row>
    <row r="686" spans="1:5" s="43" customFormat="1" ht="15" outlineLevel="2">
      <c r="A686" s="54" t="s">
        <v>539</v>
      </c>
      <c r="B686" s="52">
        <v>65</v>
      </c>
      <c r="C686" s="52">
        <v>60</v>
      </c>
      <c r="D686" s="53">
        <f t="shared" si="10"/>
        <v>0.9230769230769231</v>
      </c>
      <c r="E686" s="54"/>
    </row>
    <row r="687" spans="1:5" s="43" customFormat="1" ht="15" outlineLevel="2">
      <c r="A687" s="54" t="s">
        <v>540</v>
      </c>
      <c r="B687" s="52"/>
      <c r="C687" s="52"/>
      <c r="D687" s="53">
        <f t="shared" si="10"/>
        <v>0</v>
      </c>
      <c r="E687" s="54"/>
    </row>
    <row r="688" spans="1:5" s="43" customFormat="1" ht="15" outlineLevel="1">
      <c r="A688" s="54" t="s">
        <v>541</v>
      </c>
      <c r="B688" s="58">
        <f>SUM(B689:B696)</f>
        <v>401</v>
      </c>
      <c r="C688" s="58">
        <f>SUM(C689:C696)</f>
        <v>401</v>
      </c>
      <c r="D688" s="53">
        <f t="shared" si="10"/>
        <v>1</v>
      </c>
      <c r="E688" s="54"/>
    </row>
    <row r="689" spans="1:5" s="43" customFormat="1" ht="15" outlineLevel="2">
      <c r="A689" s="54" t="s">
        <v>45</v>
      </c>
      <c r="B689" s="52">
        <v>308</v>
      </c>
      <c r="C689" s="52">
        <v>248</v>
      </c>
      <c r="D689" s="53">
        <f t="shared" si="10"/>
        <v>0.8051948051948052</v>
      </c>
      <c r="E689" s="54"/>
    </row>
    <row r="690" spans="1:5" s="43" customFormat="1" ht="15" outlineLevel="2">
      <c r="A690" s="54" t="s">
        <v>46</v>
      </c>
      <c r="B690" s="52">
        <v>16</v>
      </c>
      <c r="C690" s="52">
        <v>64</v>
      </c>
      <c r="D690" s="53">
        <f t="shared" si="10"/>
        <v>4</v>
      </c>
      <c r="E690" s="54"/>
    </row>
    <row r="691" spans="1:5" s="43" customFormat="1" ht="15" outlineLevel="2">
      <c r="A691" s="54" t="s">
        <v>47</v>
      </c>
      <c r="B691" s="52"/>
      <c r="C691" s="52"/>
      <c r="D691" s="53">
        <f t="shared" si="10"/>
        <v>0</v>
      </c>
      <c r="E691" s="54"/>
    </row>
    <row r="692" spans="1:5" s="43" customFormat="1" ht="15" outlineLevel="2">
      <c r="A692" s="54" t="s">
        <v>86</v>
      </c>
      <c r="B692" s="52"/>
      <c r="C692" s="52"/>
      <c r="D692" s="53">
        <f t="shared" si="10"/>
        <v>0</v>
      </c>
      <c r="E692" s="54"/>
    </row>
    <row r="693" spans="1:5" s="43" customFormat="1" ht="15" outlineLevel="2">
      <c r="A693" s="54" t="s">
        <v>542</v>
      </c>
      <c r="B693" s="52"/>
      <c r="C693" s="52"/>
      <c r="D693" s="53">
        <f t="shared" si="10"/>
        <v>0</v>
      </c>
      <c r="E693" s="54"/>
    </row>
    <row r="694" spans="1:5" s="43" customFormat="1" ht="15" outlineLevel="2">
      <c r="A694" s="54" t="s">
        <v>543</v>
      </c>
      <c r="B694" s="52"/>
      <c r="C694" s="52"/>
      <c r="D694" s="53">
        <f t="shared" si="10"/>
        <v>0</v>
      </c>
      <c r="E694" s="54"/>
    </row>
    <row r="695" spans="1:5" s="43" customFormat="1" ht="15" outlineLevel="2">
      <c r="A695" s="54" t="s">
        <v>54</v>
      </c>
      <c r="B695" s="52"/>
      <c r="C695" s="52"/>
      <c r="D695" s="53">
        <f t="shared" si="10"/>
        <v>0</v>
      </c>
      <c r="E695" s="54"/>
    </row>
    <row r="696" spans="1:5" s="43" customFormat="1" ht="15" outlineLevel="2">
      <c r="A696" s="54" t="s">
        <v>544</v>
      </c>
      <c r="B696" s="52">
        <v>77</v>
      </c>
      <c r="C696" s="52">
        <v>89</v>
      </c>
      <c r="D696" s="53">
        <f t="shared" si="10"/>
        <v>1.155844155844156</v>
      </c>
      <c r="E696" s="54"/>
    </row>
    <row r="697" spans="1:5" s="43" customFormat="1" ht="15" outlineLevel="1">
      <c r="A697" s="54" t="s">
        <v>545</v>
      </c>
      <c r="B697" s="52"/>
      <c r="C697" s="52"/>
      <c r="D697" s="53">
        <f t="shared" si="10"/>
        <v>0</v>
      </c>
      <c r="E697" s="54"/>
    </row>
    <row r="698" spans="1:5" s="43" customFormat="1" ht="15" outlineLevel="1">
      <c r="A698" s="68" t="s">
        <v>546</v>
      </c>
      <c r="B698" s="52">
        <v>2717</v>
      </c>
      <c r="C698" s="52">
        <v>2198</v>
      </c>
      <c r="D698" s="53">
        <f t="shared" si="10"/>
        <v>0.8089804931910195</v>
      </c>
      <c r="E698" s="54"/>
    </row>
    <row r="699" spans="1:5" s="43" customFormat="1" ht="15">
      <c r="A699" s="69" t="s">
        <v>547</v>
      </c>
      <c r="B699" s="52">
        <f>SUM(B700,B710,B714,B723,B728,B735,B741,B744,B747,B748,B749,B755,B756,B757,B772)</f>
        <v>10178</v>
      </c>
      <c r="C699" s="52">
        <f>SUM(C700,C710,C714,C723,C728,C735,C741,C744,C747,C748,C749,C755,C756,C757,C772)</f>
        <v>11106</v>
      </c>
      <c r="D699" s="53">
        <f t="shared" si="10"/>
        <v>1.0911770485360581</v>
      </c>
      <c r="E699" s="54"/>
    </row>
    <row r="700" spans="1:5" s="43" customFormat="1" ht="15" outlineLevel="1">
      <c r="A700" s="68" t="s">
        <v>548</v>
      </c>
      <c r="B700" s="58">
        <f>SUM(B701:B709)</f>
        <v>296</v>
      </c>
      <c r="C700" s="58">
        <f>SUM(C701:C709)</f>
        <v>503</v>
      </c>
      <c r="D700" s="53">
        <f t="shared" si="10"/>
        <v>1.6993243243243243</v>
      </c>
      <c r="E700" s="54"/>
    </row>
    <row r="701" spans="1:5" s="43" customFormat="1" ht="15" outlineLevel="2">
      <c r="A701" s="68" t="s">
        <v>45</v>
      </c>
      <c r="B701" s="52">
        <v>178</v>
      </c>
      <c r="C701" s="52">
        <v>176</v>
      </c>
      <c r="D701" s="53">
        <f t="shared" si="10"/>
        <v>0.9887640449438202</v>
      </c>
      <c r="E701" s="54"/>
    </row>
    <row r="702" spans="1:5" s="43" customFormat="1" ht="15" outlineLevel="2">
      <c r="A702" s="68" t="s">
        <v>46</v>
      </c>
      <c r="B702" s="52">
        <v>28</v>
      </c>
      <c r="C702" s="52">
        <v>94</v>
      </c>
      <c r="D702" s="53">
        <f t="shared" si="10"/>
        <v>3.357142857142857</v>
      </c>
      <c r="E702" s="54"/>
    </row>
    <row r="703" spans="1:5" s="43" customFormat="1" ht="15" outlineLevel="2">
      <c r="A703" s="68" t="s">
        <v>47</v>
      </c>
      <c r="B703" s="52"/>
      <c r="C703" s="52"/>
      <c r="D703" s="53">
        <f t="shared" si="10"/>
        <v>0</v>
      </c>
      <c r="E703" s="54"/>
    </row>
    <row r="704" spans="1:5" s="43" customFormat="1" ht="15" outlineLevel="2">
      <c r="A704" s="68" t="s">
        <v>549</v>
      </c>
      <c r="B704" s="52">
        <v>2</v>
      </c>
      <c r="C704" s="52">
        <v>18</v>
      </c>
      <c r="D704" s="53">
        <f t="shared" si="10"/>
        <v>9</v>
      </c>
      <c r="E704" s="54"/>
    </row>
    <row r="705" spans="1:5" s="43" customFormat="1" ht="15" outlineLevel="2">
      <c r="A705" s="68" t="s">
        <v>550</v>
      </c>
      <c r="B705" s="52"/>
      <c r="C705" s="52"/>
      <c r="D705" s="53">
        <f t="shared" si="10"/>
        <v>0</v>
      </c>
      <c r="E705" s="54"/>
    </row>
    <row r="706" spans="1:5" s="43" customFormat="1" ht="15" outlineLevel="2">
      <c r="A706" s="68" t="s">
        <v>551</v>
      </c>
      <c r="B706" s="52"/>
      <c r="C706" s="52"/>
      <c r="D706" s="53">
        <f t="shared" si="10"/>
        <v>0</v>
      </c>
      <c r="E706" s="54"/>
    </row>
    <row r="707" spans="1:5" s="43" customFormat="1" ht="15" outlineLevel="2">
      <c r="A707" s="68" t="s">
        <v>552</v>
      </c>
      <c r="B707" s="52"/>
      <c r="C707" s="52"/>
      <c r="D707" s="53">
        <f t="shared" si="10"/>
        <v>0</v>
      </c>
      <c r="E707" s="54"/>
    </row>
    <row r="708" spans="1:5" s="43" customFormat="1" ht="15" outlineLevel="2">
      <c r="A708" s="68" t="s">
        <v>553</v>
      </c>
      <c r="B708" s="52"/>
      <c r="C708" s="52"/>
      <c r="D708" s="53">
        <f t="shared" si="10"/>
        <v>0</v>
      </c>
      <c r="E708" s="54"/>
    </row>
    <row r="709" spans="1:5" s="43" customFormat="1" ht="15" outlineLevel="2">
      <c r="A709" s="68" t="s">
        <v>554</v>
      </c>
      <c r="B709" s="52">
        <v>88</v>
      </c>
      <c r="C709" s="52">
        <v>215</v>
      </c>
      <c r="D709" s="53">
        <f aca="true" t="shared" si="11" ref="D709:D772">IF(B709&lt;&gt;0,C709/B709,0)</f>
        <v>2.4431818181818183</v>
      </c>
      <c r="E709" s="54"/>
    </row>
    <row r="710" spans="1:5" s="43" customFormat="1" ht="15" outlineLevel="1">
      <c r="A710" s="68" t="s">
        <v>555</v>
      </c>
      <c r="B710" s="58">
        <f>SUM(B711:B713)</f>
        <v>37</v>
      </c>
      <c r="C710" s="58">
        <f>SUM(C711:C713)</f>
        <v>84</v>
      </c>
      <c r="D710" s="53">
        <f t="shared" si="11"/>
        <v>2.27027027027027</v>
      </c>
      <c r="E710" s="65"/>
    </row>
    <row r="711" spans="1:5" s="43" customFormat="1" ht="15" outlineLevel="2">
      <c r="A711" s="68" t="s">
        <v>556</v>
      </c>
      <c r="B711" s="66"/>
      <c r="C711" s="66"/>
      <c r="D711" s="53">
        <f t="shared" si="11"/>
        <v>0</v>
      </c>
      <c r="E711" s="65"/>
    </row>
    <row r="712" spans="1:5" s="43" customFormat="1" ht="15" outlineLevel="2">
      <c r="A712" s="68" t="s">
        <v>557</v>
      </c>
      <c r="B712" s="66"/>
      <c r="C712" s="66"/>
      <c r="D712" s="53">
        <f t="shared" si="11"/>
        <v>0</v>
      </c>
      <c r="E712" s="65"/>
    </row>
    <row r="713" spans="1:5" s="43" customFormat="1" ht="15" outlineLevel="2">
      <c r="A713" s="68" t="s">
        <v>558</v>
      </c>
      <c r="B713" s="66">
        <v>37</v>
      </c>
      <c r="C713" s="66">
        <v>84</v>
      </c>
      <c r="D713" s="53">
        <f t="shared" si="11"/>
        <v>2.27027027027027</v>
      </c>
      <c r="E713" s="65"/>
    </row>
    <row r="714" spans="1:5" s="43" customFormat="1" ht="15" outlineLevel="1">
      <c r="A714" s="68" t="s">
        <v>559</v>
      </c>
      <c r="B714" s="58">
        <f>SUM(B715:B722)</f>
        <v>4499</v>
      </c>
      <c r="C714" s="58">
        <f>SUM(C715:C722)</f>
        <v>4618</v>
      </c>
      <c r="D714" s="53">
        <f t="shared" si="11"/>
        <v>1.026450322293843</v>
      </c>
      <c r="E714" s="65"/>
    </row>
    <row r="715" spans="1:5" s="43" customFormat="1" ht="15" outlineLevel="2">
      <c r="A715" s="68" t="s">
        <v>560</v>
      </c>
      <c r="B715" s="66"/>
      <c r="C715" s="66"/>
      <c r="D715" s="53">
        <f t="shared" si="11"/>
        <v>0</v>
      </c>
      <c r="E715" s="65"/>
    </row>
    <row r="716" spans="1:5" s="43" customFormat="1" ht="15" outlineLevel="2">
      <c r="A716" s="68" t="s">
        <v>561</v>
      </c>
      <c r="B716" s="66">
        <v>3514</v>
      </c>
      <c r="C716" s="66">
        <v>3600</v>
      </c>
      <c r="D716" s="53">
        <f t="shared" si="11"/>
        <v>1.0244735344336937</v>
      </c>
      <c r="E716" s="65"/>
    </row>
    <row r="717" spans="1:5" s="43" customFormat="1" ht="15" outlineLevel="2">
      <c r="A717" s="68" t="s">
        <v>562</v>
      </c>
      <c r="B717" s="66"/>
      <c r="C717" s="66"/>
      <c r="D717" s="53">
        <f t="shared" si="11"/>
        <v>0</v>
      </c>
      <c r="E717" s="65"/>
    </row>
    <row r="718" spans="1:5" s="43" customFormat="1" ht="15" outlineLevel="2">
      <c r="A718" s="68" t="s">
        <v>563</v>
      </c>
      <c r="B718" s="66"/>
      <c r="C718" s="66">
        <v>18</v>
      </c>
      <c r="D718" s="53">
        <f t="shared" si="11"/>
        <v>0</v>
      </c>
      <c r="E718" s="65"/>
    </row>
    <row r="719" spans="1:5" s="43" customFormat="1" ht="15" outlineLevel="2">
      <c r="A719" s="68" t="s">
        <v>564</v>
      </c>
      <c r="B719" s="66"/>
      <c r="C719" s="66"/>
      <c r="D719" s="53">
        <f t="shared" si="11"/>
        <v>0</v>
      </c>
      <c r="E719" s="65"/>
    </row>
    <row r="720" spans="1:5" s="43" customFormat="1" ht="15" outlineLevel="2">
      <c r="A720" s="68" t="s">
        <v>565</v>
      </c>
      <c r="B720" s="66"/>
      <c r="C720" s="66"/>
      <c r="D720" s="53">
        <f t="shared" si="11"/>
        <v>0</v>
      </c>
      <c r="E720" s="65"/>
    </row>
    <row r="721" spans="1:5" s="43" customFormat="1" ht="15" outlineLevel="2">
      <c r="A721" s="68" t="s">
        <v>566</v>
      </c>
      <c r="B721" s="66"/>
      <c r="C721" s="66"/>
      <c r="D721" s="53">
        <f t="shared" si="11"/>
        <v>0</v>
      </c>
      <c r="E721" s="65"/>
    </row>
    <row r="722" spans="1:5" s="43" customFormat="1" ht="15" outlineLevel="2">
      <c r="A722" s="68" t="s">
        <v>567</v>
      </c>
      <c r="B722" s="66">
        <v>985</v>
      </c>
      <c r="C722" s="66">
        <v>1000</v>
      </c>
      <c r="D722" s="53">
        <f t="shared" si="11"/>
        <v>1.015228426395939</v>
      </c>
      <c r="E722" s="65"/>
    </row>
    <row r="723" spans="1:5" s="43" customFormat="1" ht="15" outlineLevel="1">
      <c r="A723" s="68" t="s">
        <v>568</v>
      </c>
      <c r="B723" s="58">
        <f>SUM(B724:B727)</f>
        <v>698</v>
      </c>
      <c r="C723" s="58">
        <f>SUM(C724:C727)</f>
        <v>887</v>
      </c>
      <c r="D723" s="53">
        <f t="shared" si="11"/>
        <v>1.2707736389684814</v>
      </c>
      <c r="E723" s="65"/>
    </row>
    <row r="724" spans="1:5" s="43" customFormat="1" ht="15" outlineLevel="2">
      <c r="A724" s="68" t="s">
        <v>569</v>
      </c>
      <c r="B724" s="66"/>
      <c r="C724" s="66"/>
      <c r="D724" s="53">
        <f t="shared" si="11"/>
        <v>0</v>
      </c>
      <c r="E724" s="65"/>
    </row>
    <row r="725" spans="1:5" s="43" customFormat="1" ht="15" outlineLevel="2">
      <c r="A725" s="68" t="s">
        <v>570</v>
      </c>
      <c r="B725" s="66">
        <v>163</v>
      </c>
      <c r="C725" s="66">
        <v>387</v>
      </c>
      <c r="D725" s="53">
        <f t="shared" si="11"/>
        <v>2.374233128834356</v>
      </c>
      <c r="E725" s="65"/>
    </row>
    <row r="726" spans="1:5" s="43" customFormat="1" ht="15" outlineLevel="2">
      <c r="A726" s="68" t="s">
        <v>571</v>
      </c>
      <c r="B726" s="66"/>
      <c r="C726" s="66"/>
      <c r="D726" s="53">
        <f t="shared" si="11"/>
        <v>0</v>
      </c>
      <c r="E726" s="65"/>
    </row>
    <row r="727" spans="1:5" s="43" customFormat="1" ht="15" outlineLevel="2">
      <c r="A727" s="68" t="s">
        <v>572</v>
      </c>
      <c r="B727" s="66">
        <v>535</v>
      </c>
      <c r="C727" s="66">
        <v>500</v>
      </c>
      <c r="D727" s="53">
        <f t="shared" si="11"/>
        <v>0.9345794392523364</v>
      </c>
      <c r="E727" s="65"/>
    </row>
    <row r="728" spans="1:5" s="43" customFormat="1" ht="15" outlineLevel="1">
      <c r="A728" s="68" t="s">
        <v>573</v>
      </c>
      <c r="B728" s="58">
        <f>SUM(B729:B734)</f>
        <v>1141</v>
      </c>
      <c r="C728" s="58">
        <f>SUM(C729:C734)</f>
        <v>1070</v>
      </c>
      <c r="D728" s="53">
        <f t="shared" si="11"/>
        <v>0.9377738825591586</v>
      </c>
      <c r="E728" s="54"/>
    </row>
    <row r="729" spans="1:5" s="43" customFormat="1" ht="15" outlineLevel="2">
      <c r="A729" s="68" t="s">
        <v>574</v>
      </c>
      <c r="B729" s="52"/>
      <c r="C729" s="52"/>
      <c r="D729" s="53">
        <f t="shared" si="11"/>
        <v>0</v>
      </c>
      <c r="E729" s="54"/>
    </row>
    <row r="730" spans="1:5" s="43" customFormat="1" ht="15" outlineLevel="2">
      <c r="A730" s="68" t="s">
        <v>575</v>
      </c>
      <c r="B730" s="52"/>
      <c r="C730" s="52"/>
      <c r="D730" s="53">
        <f t="shared" si="11"/>
        <v>0</v>
      </c>
      <c r="E730" s="54"/>
    </row>
    <row r="731" spans="1:5" s="43" customFormat="1" ht="15" outlineLevel="2">
      <c r="A731" s="68" t="s">
        <v>576</v>
      </c>
      <c r="B731" s="52"/>
      <c r="C731" s="52"/>
      <c r="D731" s="53">
        <f t="shared" si="11"/>
        <v>0</v>
      </c>
      <c r="E731" s="54"/>
    </row>
    <row r="732" spans="1:5" s="43" customFormat="1" ht="15" outlineLevel="2">
      <c r="A732" s="68" t="s">
        <v>577</v>
      </c>
      <c r="B732" s="52"/>
      <c r="C732" s="52"/>
      <c r="D732" s="53">
        <f t="shared" si="11"/>
        <v>0</v>
      </c>
      <c r="E732" s="54"/>
    </row>
    <row r="733" spans="1:5" s="43" customFormat="1" ht="15" outlineLevel="2">
      <c r="A733" s="68" t="s">
        <v>578</v>
      </c>
      <c r="B733" s="52">
        <v>701</v>
      </c>
      <c r="C733" s="52">
        <v>610</v>
      </c>
      <c r="D733" s="53">
        <f t="shared" si="11"/>
        <v>0.8701854493580599</v>
      </c>
      <c r="E733" s="54"/>
    </row>
    <row r="734" spans="1:5" s="43" customFormat="1" ht="15" outlineLevel="2">
      <c r="A734" s="68" t="s">
        <v>579</v>
      </c>
      <c r="B734" s="52">
        <v>440</v>
      </c>
      <c r="C734" s="52">
        <v>460</v>
      </c>
      <c r="D734" s="53">
        <f t="shared" si="11"/>
        <v>1.0454545454545454</v>
      </c>
      <c r="E734" s="54"/>
    </row>
    <row r="735" spans="1:5" s="43" customFormat="1" ht="15" outlineLevel="1">
      <c r="A735" s="68" t="s">
        <v>580</v>
      </c>
      <c r="B735" s="58">
        <f>SUM(B736:B740)</f>
        <v>63</v>
      </c>
      <c r="C735" s="58">
        <f>SUM(C736:C740)</f>
        <v>82</v>
      </c>
      <c r="D735" s="53">
        <f t="shared" si="11"/>
        <v>1.3015873015873016</v>
      </c>
      <c r="E735" s="54"/>
    </row>
    <row r="736" spans="1:5" s="43" customFormat="1" ht="15" outlineLevel="2">
      <c r="A736" s="68" t="s">
        <v>581</v>
      </c>
      <c r="B736" s="52"/>
      <c r="C736" s="52"/>
      <c r="D736" s="53">
        <f t="shared" si="11"/>
        <v>0</v>
      </c>
      <c r="E736" s="54"/>
    </row>
    <row r="737" spans="1:5" s="43" customFormat="1" ht="15" outlineLevel="2">
      <c r="A737" s="68" t="s">
        <v>582</v>
      </c>
      <c r="B737" s="52"/>
      <c r="C737" s="52"/>
      <c r="D737" s="53">
        <f t="shared" si="11"/>
        <v>0</v>
      </c>
      <c r="E737" s="54"/>
    </row>
    <row r="738" spans="1:5" s="43" customFormat="1" ht="15" outlineLevel="2">
      <c r="A738" s="68" t="s">
        <v>583</v>
      </c>
      <c r="B738" s="52"/>
      <c r="C738" s="52"/>
      <c r="D738" s="53">
        <f t="shared" si="11"/>
        <v>0</v>
      </c>
      <c r="E738" s="54"/>
    </row>
    <row r="739" spans="1:5" s="43" customFormat="1" ht="15" outlineLevel="2">
      <c r="A739" s="68" t="s">
        <v>584</v>
      </c>
      <c r="B739" s="52"/>
      <c r="C739" s="52"/>
      <c r="D739" s="53">
        <f t="shared" si="11"/>
        <v>0</v>
      </c>
      <c r="E739" s="54"/>
    </row>
    <row r="740" spans="1:5" s="43" customFormat="1" ht="15" outlineLevel="2">
      <c r="A740" s="68" t="s">
        <v>585</v>
      </c>
      <c r="B740" s="52">
        <v>63</v>
      </c>
      <c r="C740" s="52">
        <v>82</v>
      </c>
      <c r="D740" s="53">
        <f t="shared" si="11"/>
        <v>1.3015873015873016</v>
      </c>
      <c r="E740" s="54"/>
    </row>
    <row r="741" spans="1:5" s="43" customFormat="1" ht="15" outlineLevel="1">
      <c r="A741" s="68" t="s">
        <v>586</v>
      </c>
      <c r="B741" s="58">
        <f>SUM(B742:B743)</f>
        <v>0</v>
      </c>
      <c r="C741" s="58">
        <f>SUM(C742:C743)</f>
        <v>0</v>
      </c>
      <c r="D741" s="53">
        <f t="shared" si="11"/>
        <v>0</v>
      </c>
      <c r="E741" s="54"/>
    </row>
    <row r="742" spans="1:5" s="43" customFormat="1" ht="15" outlineLevel="2">
      <c r="A742" s="68" t="s">
        <v>587</v>
      </c>
      <c r="B742" s="52"/>
      <c r="C742" s="52"/>
      <c r="D742" s="53">
        <f t="shared" si="11"/>
        <v>0</v>
      </c>
      <c r="E742" s="54"/>
    </row>
    <row r="743" spans="1:5" s="43" customFormat="1" ht="15" outlineLevel="2">
      <c r="A743" s="68" t="s">
        <v>588</v>
      </c>
      <c r="B743" s="52"/>
      <c r="C743" s="52"/>
      <c r="D743" s="53">
        <f t="shared" si="11"/>
        <v>0</v>
      </c>
      <c r="E743" s="54"/>
    </row>
    <row r="744" spans="1:5" s="43" customFormat="1" ht="15" outlineLevel="1">
      <c r="A744" s="68" t="s">
        <v>589</v>
      </c>
      <c r="B744" s="58">
        <f>SUM(B745:B746)</f>
        <v>0</v>
      </c>
      <c r="C744" s="58">
        <f>SUM(C745:C746)</f>
        <v>0</v>
      </c>
      <c r="D744" s="53">
        <f t="shared" si="11"/>
        <v>0</v>
      </c>
      <c r="E744" s="54"/>
    </row>
    <row r="745" spans="1:5" s="43" customFormat="1" ht="15" outlineLevel="2">
      <c r="A745" s="68" t="s">
        <v>590</v>
      </c>
      <c r="B745" s="52"/>
      <c r="C745" s="52"/>
      <c r="D745" s="53">
        <f t="shared" si="11"/>
        <v>0</v>
      </c>
      <c r="E745" s="54"/>
    </row>
    <row r="746" spans="1:5" s="43" customFormat="1" ht="15" outlineLevel="2">
      <c r="A746" s="68" t="s">
        <v>591</v>
      </c>
      <c r="B746" s="52"/>
      <c r="C746" s="52"/>
      <c r="D746" s="53">
        <f t="shared" si="11"/>
        <v>0</v>
      </c>
      <c r="E746" s="54"/>
    </row>
    <row r="747" spans="1:5" s="43" customFormat="1" ht="15" outlineLevel="1">
      <c r="A747" s="68" t="s">
        <v>592</v>
      </c>
      <c r="B747" s="52"/>
      <c r="C747" s="52"/>
      <c r="D747" s="53">
        <f t="shared" si="11"/>
        <v>0</v>
      </c>
      <c r="E747" s="54"/>
    </row>
    <row r="748" spans="1:5" s="43" customFormat="1" ht="15" outlineLevel="1">
      <c r="A748" s="68" t="s">
        <v>593</v>
      </c>
      <c r="B748" s="52"/>
      <c r="C748" s="52"/>
      <c r="D748" s="53">
        <f t="shared" si="11"/>
        <v>0</v>
      </c>
      <c r="E748" s="54"/>
    </row>
    <row r="749" spans="1:5" s="43" customFormat="1" ht="15" outlineLevel="1">
      <c r="A749" s="68" t="s">
        <v>594</v>
      </c>
      <c r="B749" s="58">
        <f>SUM(B750:B754)</f>
        <v>0</v>
      </c>
      <c r="C749" s="58">
        <f>SUM(C750:C754)</f>
        <v>130</v>
      </c>
      <c r="D749" s="53">
        <f t="shared" si="11"/>
        <v>0</v>
      </c>
      <c r="E749" s="54"/>
    </row>
    <row r="750" spans="1:5" s="43" customFormat="1" ht="15" outlineLevel="2">
      <c r="A750" s="68" t="s">
        <v>595</v>
      </c>
      <c r="B750" s="52"/>
      <c r="C750" s="52">
        <v>10</v>
      </c>
      <c r="D750" s="53">
        <f t="shared" si="11"/>
        <v>0</v>
      </c>
      <c r="E750" s="54"/>
    </row>
    <row r="751" spans="1:5" s="43" customFormat="1" ht="15" outlineLevel="2">
      <c r="A751" s="68" t="s">
        <v>596</v>
      </c>
      <c r="B751" s="52"/>
      <c r="C751" s="52"/>
      <c r="D751" s="53">
        <f t="shared" si="11"/>
        <v>0</v>
      </c>
      <c r="E751" s="54"/>
    </row>
    <row r="752" spans="1:5" s="43" customFormat="1" ht="15" outlineLevel="2">
      <c r="A752" s="68" t="s">
        <v>597</v>
      </c>
      <c r="B752" s="52"/>
      <c r="C752" s="52"/>
      <c r="D752" s="53">
        <f t="shared" si="11"/>
        <v>0</v>
      </c>
      <c r="E752" s="54"/>
    </row>
    <row r="753" spans="1:5" s="43" customFormat="1" ht="15" outlineLevel="2">
      <c r="A753" s="68" t="s">
        <v>598</v>
      </c>
      <c r="B753" s="52"/>
      <c r="C753" s="52"/>
      <c r="D753" s="53">
        <f t="shared" si="11"/>
        <v>0</v>
      </c>
      <c r="E753" s="54"/>
    </row>
    <row r="754" spans="1:5" s="43" customFormat="1" ht="15" outlineLevel="2">
      <c r="A754" s="68" t="s">
        <v>599</v>
      </c>
      <c r="B754" s="52"/>
      <c r="C754" s="52">
        <v>120</v>
      </c>
      <c r="D754" s="53">
        <f t="shared" si="11"/>
        <v>0</v>
      </c>
      <c r="E754" s="54"/>
    </row>
    <row r="755" spans="1:5" s="43" customFormat="1" ht="15" outlineLevel="1">
      <c r="A755" s="68" t="s">
        <v>600</v>
      </c>
      <c r="B755" s="52"/>
      <c r="C755" s="52"/>
      <c r="D755" s="53">
        <f t="shared" si="11"/>
        <v>0</v>
      </c>
      <c r="E755" s="54"/>
    </row>
    <row r="756" spans="1:5" s="43" customFormat="1" ht="15" outlineLevel="1">
      <c r="A756" s="68" t="s">
        <v>601</v>
      </c>
      <c r="B756" s="52">
        <v>1060</v>
      </c>
      <c r="C756" s="52">
        <v>1027</v>
      </c>
      <c r="D756" s="53">
        <f t="shared" si="11"/>
        <v>0.9688679245283018</v>
      </c>
      <c r="E756" s="54"/>
    </row>
    <row r="757" spans="1:5" s="43" customFormat="1" ht="15" outlineLevel="1">
      <c r="A757" s="68" t="s">
        <v>602</v>
      </c>
      <c r="B757" s="58">
        <f>SUM(B758:B771)</f>
        <v>0</v>
      </c>
      <c r="C757" s="58">
        <f>SUM(C758:C771)</f>
        <v>0</v>
      </c>
      <c r="D757" s="53">
        <f t="shared" si="11"/>
        <v>0</v>
      </c>
      <c r="E757" s="54"/>
    </row>
    <row r="758" spans="1:5" s="43" customFormat="1" ht="15" outlineLevel="2">
      <c r="A758" s="68" t="s">
        <v>45</v>
      </c>
      <c r="B758" s="52"/>
      <c r="C758" s="52"/>
      <c r="D758" s="53">
        <f t="shared" si="11"/>
        <v>0</v>
      </c>
      <c r="E758" s="54"/>
    </row>
    <row r="759" spans="1:5" s="43" customFormat="1" ht="15" outlineLevel="2">
      <c r="A759" s="68" t="s">
        <v>46</v>
      </c>
      <c r="B759" s="52"/>
      <c r="C759" s="52"/>
      <c r="D759" s="53">
        <f t="shared" si="11"/>
        <v>0</v>
      </c>
      <c r="E759" s="54"/>
    </row>
    <row r="760" spans="1:5" s="43" customFormat="1" ht="15" outlineLevel="2">
      <c r="A760" s="68" t="s">
        <v>47</v>
      </c>
      <c r="B760" s="52"/>
      <c r="C760" s="52"/>
      <c r="D760" s="53">
        <f t="shared" si="11"/>
        <v>0</v>
      </c>
      <c r="E760" s="54"/>
    </row>
    <row r="761" spans="1:5" s="43" customFormat="1" ht="15" outlineLevel="2">
      <c r="A761" s="68" t="s">
        <v>603</v>
      </c>
      <c r="B761" s="52"/>
      <c r="C761" s="52"/>
      <c r="D761" s="53">
        <f t="shared" si="11"/>
        <v>0</v>
      </c>
      <c r="E761" s="54"/>
    </row>
    <row r="762" spans="1:5" s="43" customFormat="1" ht="15" outlineLevel="2">
      <c r="A762" s="68" t="s">
        <v>604</v>
      </c>
      <c r="B762" s="52"/>
      <c r="C762" s="52"/>
      <c r="D762" s="53">
        <f t="shared" si="11"/>
        <v>0</v>
      </c>
      <c r="E762" s="54"/>
    </row>
    <row r="763" spans="1:5" s="43" customFormat="1" ht="15" outlineLevel="2">
      <c r="A763" s="68" t="s">
        <v>605</v>
      </c>
      <c r="B763" s="52"/>
      <c r="C763" s="52"/>
      <c r="D763" s="53">
        <f t="shared" si="11"/>
        <v>0</v>
      </c>
      <c r="E763" s="54"/>
    </row>
    <row r="764" spans="1:5" s="43" customFormat="1" ht="15" outlineLevel="2">
      <c r="A764" s="68" t="s">
        <v>606</v>
      </c>
      <c r="B764" s="52"/>
      <c r="C764" s="52"/>
      <c r="D764" s="53">
        <f t="shared" si="11"/>
        <v>0</v>
      </c>
      <c r="E764" s="54"/>
    </row>
    <row r="765" spans="1:5" s="43" customFormat="1" ht="15" outlineLevel="2">
      <c r="A765" s="68" t="s">
        <v>607</v>
      </c>
      <c r="B765" s="52"/>
      <c r="C765" s="52"/>
      <c r="D765" s="53">
        <f t="shared" si="11"/>
        <v>0</v>
      </c>
      <c r="E765" s="54"/>
    </row>
    <row r="766" spans="1:5" s="43" customFormat="1" ht="15" outlineLevel="2">
      <c r="A766" s="68" t="s">
        <v>608</v>
      </c>
      <c r="B766" s="52"/>
      <c r="C766" s="52"/>
      <c r="D766" s="53">
        <f t="shared" si="11"/>
        <v>0</v>
      </c>
      <c r="E766" s="54"/>
    </row>
    <row r="767" spans="1:5" s="43" customFormat="1" ht="15" outlineLevel="2">
      <c r="A767" s="68" t="s">
        <v>609</v>
      </c>
      <c r="B767" s="52"/>
      <c r="C767" s="52"/>
      <c r="D767" s="53">
        <f t="shared" si="11"/>
        <v>0</v>
      </c>
      <c r="E767" s="54"/>
    </row>
    <row r="768" spans="1:5" s="43" customFormat="1" ht="15" outlineLevel="2">
      <c r="A768" s="68" t="s">
        <v>86</v>
      </c>
      <c r="B768" s="52"/>
      <c r="C768" s="52"/>
      <c r="D768" s="53">
        <f t="shared" si="11"/>
        <v>0</v>
      </c>
      <c r="E768" s="54"/>
    </row>
    <row r="769" spans="1:5" s="43" customFormat="1" ht="15" outlineLevel="2">
      <c r="A769" s="68" t="s">
        <v>610</v>
      </c>
      <c r="B769" s="52"/>
      <c r="C769" s="52"/>
      <c r="D769" s="53">
        <f t="shared" si="11"/>
        <v>0</v>
      </c>
      <c r="E769" s="54"/>
    </row>
    <row r="770" spans="1:5" s="43" customFormat="1" ht="15" outlineLevel="2">
      <c r="A770" s="68" t="s">
        <v>54</v>
      </c>
      <c r="B770" s="52"/>
      <c r="C770" s="52"/>
      <c r="D770" s="53">
        <f t="shared" si="11"/>
        <v>0</v>
      </c>
      <c r="E770" s="54"/>
    </row>
    <row r="771" spans="1:5" s="43" customFormat="1" ht="15" outlineLevel="2">
      <c r="A771" s="68" t="s">
        <v>611</v>
      </c>
      <c r="B771" s="52"/>
      <c r="C771" s="52"/>
      <c r="D771" s="53">
        <f t="shared" si="11"/>
        <v>0</v>
      </c>
      <c r="E771" s="54"/>
    </row>
    <row r="772" spans="1:5" s="43" customFormat="1" ht="15" outlineLevel="1">
      <c r="A772" s="68" t="s">
        <v>612</v>
      </c>
      <c r="B772" s="52">
        <v>2384</v>
      </c>
      <c r="C772" s="52">
        <v>2705</v>
      </c>
      <c r="D772" s="53">
        <f t="shared" si="11"/>
        <v>1.1346476510067114</v>
      </c>
      <c r="E772" s="54"/>
    </row>
    <row r="773" spans="1:5" s="43" customFormat="1" ht="15">
      <c r="A773" s="69" t="s">
        <v>613</v>
      </c>
      <c r="B773" s="52">
        <f>SUM(B774,B785,B786,B789,B790,B791)</f>
        <v>3918</v>
      </c>
      <c r="C773" s="52">
        <f>SUM(C774,C785,C786,C789,C790,C791)</f>
        <v>3409</v>
      </c>
      <c r="D773" s="53">
        <f aca="true" t="shared" si="12" ref="D773:D836">IF(B773&lt;&gt;0,C773/B773,0)</f>
        <v>0.8700867789688617</v>
      </c>
      <c r="E773" s="54"/>
    </row>
    <row r="774" spans="1:5" s="43" customFormat="1" ht="15" outlineLevel="1">
      <c r="A774" s="68" t="s">
        <v>614</v>
      </c>
      <c r="B774" s="58">
        <f>SUM(B775:B784)</f>
        <v>3409</v>
      </c>
      <c r="C774" s="58">
        <f>SUM(C775:C784)</f>
        <v>1744</v>
      </c>
      <c r="D774" s="53">
        <f t="shared" si="12"/>
        <v>0.5115869756526841</v>
      </c>
      <c r="E774" s="54"/>
    </row>
    <row r="775" spans="1:5" s="43" customFormat="1" ht="15" outlineLevel="2">
      <c r="A775" s="68" t="s">
        <v>45</v>
      </c>
      <c r="B775" s="52">
        <v>1113</v>
      </c>
      <c r="C775" s="52">
        <f>786+332</f>
        <v>1118</v>
      </c>
      <c r="D775" s="53">
        <f t="shared" si="12"/>
        <v>1.004492362982929</v>
      </c>
      <c r="E775" s="54"/>
    </row>
    <row r="776" spans="1:5" s="43" customFormat="1" ht="15" outlineLevel="2">
      <c r="A776" s="68" t="s">
        <v>46</v>
      </c>
      <c r="B776" s="52">
        <v>224</v>
      </c>
      <c r="C776" s="52">
        <v>166</v>
      </c>
      <c r="D776" s="53">
        <f t="shared" si="12"/>
        <v>0.7410714285714286</v>
      </c>
      <c r="E776" s="54"/>
    </row>
    <row r="777" spans="1:5" s="43" customFormat="1" ht="15" outlineLevel="2">
      <c r="A777" s="68" t="s">
        <v>47</v>
      </c>
      <c r="B777" s="52"/>
      <c r="C777" s="52"/>
      <c r="D777" s="53">
        <f t="shared" si="12"/>
        <v>0</v>
      </c>
      <c r="E777" s="54"/>
    </row>
    <row r="778" spans="1:5" s="43" customFormat="1" ht="15" outlineLevel="2">
      <c r="A778" s="68" t="s">
        <v>615</v>
      </c>
      <c r="B778" s="52">
        <v>29</v>
      </c>
      <c r="C778" s="52">
        <v>20</v>
      </c>
      <c r="D778" s="53">
        <f t="shared" si="12"/>
        <v>0.6896551724137931</v>
      </c>
      <c r="E778" s="54"/>
    </row>
    <row r="779" spans="1:5" s="43" customFormat="1" ht="15" outlineLevel="2">
      <c r="A779" s="68" t="s">
        <v>616</v>
      </c>
      <c r="B779" s="52"/>
      <c r="C779" s="52"/>
      <c r="D779" s="53">
        <f t="shared" si="12"/>
        <v>0</v>
      </c>
      <c r="E779" s="54"/>
    </row>
    <row r="780" spans="1:5" s="43" customFormat="1" ht="15" outlineLevel="2">
      <c r="A780" s="68" t="s">
        <v>617</v>
      </c>
      <c r="B780" s="52"/>
      <c r="C780" s="52"/>
      <c r="D780" s="53">
        <f t="shared" si="12"/>
        <v>0</v>
      </c>
      <c r="E780" s="54"/>
    </row>
    <row r="781" spans="1:5" s="43" customFormat="1" ht="15" outlineLevel="2">
      <c r="A781" s="68" t="s">
        <v>618</v>
      </c>
      <c r="B781" s="52"/>
      <c r="C781" s="52"/>
      <c r="D781" s="53">
        <f t="shared" si="12"/>
        <v>0</v>
      </c>
      <c r="E781" s="54"/>
    </row>
    <row r="782" spans="1:5" s="43" customFormat="1" ht="15" outlineLevel="2">
      <c r="A782" s="68" t="s">
        <v>619</v>
      </c>
      <c r="B782" s="52"/>
      <c r="C782" s="52"/>
      <c r="D782" s="53">
        <f t="shared" si="12"/>
        <v>0</v>
      </c>
      <c r="E782" s="54"/>
    </row>
    <row r="783" spans="1:5" s="43" customFormat="1" ht="15" outlineLevel="2">
      <c r="A783" s="68" t="s">
        <v>620</v>
      </c>
      <c r="B783" s="52"/>
      <c r="C783" s="52"/>
      <c r="D783" s="53">
        <f t="shared" si="12"/>
        <v>0</v>
      </c>
      <c r="E783" s="54"/>
    </row>
    <row r="784" spans="1:5" s="43" customFormat="1" ht="15" outlineLevel="2">
      <c r="A784" s="68" t="s">
        <v>621</v>
      </c>
      <c r="B784" s="52">
        <v>2043</v>
      </c>
      <c r="C784" s="52">
        <v>440</v>
      </c>
      <c r="D784" s="53">
        <f t="shared" si="12"/>
        <v>0.21536955457660303</v>
      </c>
      <c r="E784" s="54"/>
    </row>
    <row r="785" spans="1:5" s="43" customFormat="1" ht="15" outlineLevel="1">
      <c r="A785" s="68" t="s">
        <v>622</v>
      </c>
      <c r="B785" s="52">
        <v>3</v>
      </c>
      <c r="C785" s="52">
        <v>60</v>
      </c>
      <c r="D785" s="53">
        <f t="shared" si="12"/>
        <v>20</v>
      </c>
      <c r="E785" s="54"/>
    </row>
    <row r="786" spans="1:5" s="43" customFormat="1" ht="15" outlineLevel="1">
      <c r="A786" s="68" t="s">
        <v>623</v>
      </c>
      <c r="B786" s="58">
        <f>SUM(B787:B788)</f>
        <v>17</v>
      </c>
      <c r="C786" s="58">
        <f>SUM(C787:C788)</f>
        <v>389</v>
      </c>
      <c r="D786" s="53">
        <f t="shared" si="12"/>
        <v>22.88235294117647</v>
      </c>
      <c r="E786" s="54"/>
    </row>
    <row r="787" spans="1:5" s="43" customFormat="1" ht="15" outlineLevel="2">
      <c r="A787" s="68" t="s">
        <v>624</v>
      </c>
      <c r="B787" s="52">
        <v>16</v>
      </c>
      <c r="C787" s="52">
        <v>286</v>
      </c>
      <c r="D787" s="53">
        <f t="shared" si="12"/>
        <v>17.875</v>
      </c>
      <c r="E787" s="54"/>
    </row>
    <row r="788" spans="1:5" s="43" customFormat="1" ht="15" outlineLevel="2">
      <c r="A788" s="68" t="s">
        <v>625</v>
      </c>
      <c r="B788" s="52">
        <v>1</v>
      </c>
      <c r="C788" s="52">
        <v>103</v>
      </c>
      <c r="D788" s="53">
        <f t="shared" si="12"/>
        <v>103</v>
      </c>
      <c r="E788" s="54"/>
    </row>
    <row r="789" spans="1:5" s="43" customFormat="1" ht="15" outlineLevel="1">
      <c r="A789" s="68" t="s">
        <v>626</v>
      </c>
      <c r="B789" s="52">
        <v>462</v>
      </c>
      <c r="C789" s="52">
        <v>700</v>
      </c>
      <c r="D789" s="53">
        <f t="shared" si="12"/>
        <v>1.5151515151515151</v>
      </c>
      <c r="E789" s="54"/>
    </row>
    <row r="790" spans="1:5" s="43" customFormat="1" ht="15" outlineLevel="1">
      <c r="A790" s="68" t="s">
        <v>627</v>
      </c>
      <c r="B790" s="52">
        <v>23</v>
      </c>
      <c r="C790" s="52">
        <v>120</v>
      </c>
      <c r="D790" s="53">
        <f t="shared" si="12"/>
        <v>5.217391304347826</v>
      </c>
      <c r="E790" s="54"/>
    </row>
    <row r="791" spans="1:5" s="43" customFormat="1" ht="15" outlineLevel="1">
      <c r="A791" s="68" t="s">
        <v>628</v>
      </c>
      <c r="B791" s="52">
        <v>4</v>
      </c>
      <c r="C791" s="52">
        <v>396</v>
      </c>
      <c r="D791" s="53">
        <f t="shared" si="12"/>
        <v>99</v>
      </c>
      <c r="E791" s="54"/>
    </row>
    <row r="792" spans="1:5" s="43" customFormat="1" ht="15">
      <c r="A792" s="69" t="s">
        <v>629</v>
      </c>
      <c r="B792" s="52">
        <f>SUM(B793,B819,B844,B872,B883,B890,B897,B900)</f>
        <v>43159</v>
      </c>
      <c r="C792" s="52">
        <f>SUM(C793,C819,C844,C872,C883,C890,C897,C900)</f>
        <v>34140</v>
      </c>
      <c r="D792" s="53">
        <f t="shared" si="12"/>
        <v>0.791028522440279</v>
      </c>
      <c r="E792" s="54"/>
    </row>
    <row r="793" spans="1:5" s="43" customFormat="1" ht="15" outlineLevel="1">
      <c r="A793" s="68" t="s">
        <v>630</v>
      </c>
      <c r="B793" s="58">
        <f>SUM(B794:B818)</f>
        <v>8696</v>
      </c>
      <c r="C793" s="58">
        <f>SUM(C794:C818)</f>
        <v>5143</v>
      </c>
      <c r="D793" s="53">
        <f t="shared" si="12"/>
        <v>0.5914213431462741</v>
      </c>
      <c r="E793" s="54"/>
    </row>
    <row r="794" spans="1:5" s="43" customFormat="1" ht="15" outlineLevel="2">
      <c r="A794" s="68" t="s">
        <v>45</v>
      </c>
      <c r="B794" s="52">
        <v>1934</v>
      </c>
      <c r="C794" s="52">
        <v>1124</v>
      </c>
      <c r="D794" s="53">
        <f t="shared" si="12"/>
        <v>0.5811789038262668</v>
      </c>
      <c r="E794" s="54"/>
    </row>
    <row r="795" spans="1:5" s="43" customFormat="1" ht="15" outlineLevel="2">
      <c r="A795" s="68" t="s">
        <v>46</v>
      </c>
      <c r="B795" s="52">
        <v>92</v>
      </c>
      <c r="C795" s="52">
        <v>55</v>
      </c>
      <c r="D795" s="53">
        <f t="shared" si="12"/>
        <v>0.5978260869565217</v>
      </c>
      <c r="E795" s="54"/>
    </row>
    <row r="796" spans="1:5" s="43" customFormat="1" ht="15" outlineLevel="2">
      <c r="A796" s="68" t="s">
        <v>47</v>
      </c>
      <c r="B796" s="52"/>
      <c r="C796" s="52"/>
      <c r="D796" s="53">
        <f t="shared" si="12"/>
        <v>0</v>
      </c>
      <c r="E796" s="54"/>
    </row>
    <row r="797" spans="1:5" s="43" customFormat="1" ht="15" outlineLevel="2">
      <c r="A797" s="68" t="s">
        <v>54</v>
      </c>
      <c r="B797" s="52"/>
      <c r="C797" s="52"/>
      <c r="D797" s="53">
        <f t="shared" si="12"/>
        <v>0</v>
      </c>
      <c r="E797" s="54"/>
    </row>
    <row r="798" spans="1:5" s="43" customFormat="1" ht="15" outlineLevel="2">
      <c r="A798" s="68" t="s">
        <v>631</v>
      </c>
      <c r="B798" s="52"/>
      <c r="C798" s="52"/>
      <c r="D798" s="53">
        <f t="shared" si="12"/>
        <v>0</v>
      </c>
      <c r="E798" s="54"/>
    </row>
    <row r="799" spans="1:5" s="43" customFormat="1" ht="15" outlineLevel="2">
      <c r="A799" s="68" t="s">
        <v>632</v>
      </c>
      <c r="B799" s="52">
        <v>20</v>
      </c>
      <c r="C799" s="52">
        <v>36</v>
      </c>
      <c r="D799" s="53">
        <f t="shared" si="12"/>
        <v>1.8</v>
      </c>
      <c r="E799" s="54"/>
    </row>
    <row r="800" spans="1:5" s="43" customFormat="1" ht="15" outlineLevel="2">
      <c r="A800" s="68" t="s">
        <v>633</v>
      </c>
      <c r="B800" s="52">
        <v>196</v>
      </c>
      <c r="C800" s="52">
        <v>186</v>
      </c>
      <c r="D800" s="53">
        <f t="shared" si="12"/>
        <v>0.9489795918367347</v>
      </c>
      <c r="E800" s="54"/>
    </row>
    <row r="801" spans="1:5" s="43" customFormat="1" ht="15" outlineLevel="2">
      <c r="A801" s="68" t="s">
        <v>634</v>
      </c>
      <c r="B801" s="52">
        <v>40</v>
      </c>
      <c r="C801" s="52">
        <v>40</v>
      </c>
      <c r="D801" s="53">
        <f t="shared" si="12"/>
        <v>1</v>
      </c>
      <c r="E801" s="54"/>
    </row>
    <row r="802" spans="1:5" s="43" customFormat="1" ht="15" outlineLevel="2">
      <c r="A802" s="68" t="s">
        <v>635</v>
      </c>
      <c r="B802" s="52">
        <v>23</v>
      </c>
      <c r="C802" s="52">
        <v>38</v>
      </c>
      <c r="D802" s="53">
        <f t="shared" si="12"/>
        <v>1.6521739130434783</v>
      </c>
      <c r="E802" s="54"/>
    </row>
    <row r="803" spans="1:5" s="43" customFormat="1" ht="15" outlineLevel="2">
      <c r="A803" s="68" t="s">
        <v>636</v>
      </c>
      <c r="B803" s="52"/>
      <c r="C803" s="52"/>
      <c r="D803" s="53">
        <f t="shared" si="12"/>
        <v>0</v>
      </c>
      <c r="E803" s="54"/>
    </row>
    <row r="804" spans="1:5" s="43" customFormat="1" ht="15" outlineLevel="2">
      <c r="A804" s="68" t="s">
        <v>637</v>
      </c>
      <c r="B804" s="52"/>
      <c r="C804" s="52"/>
      <c r="D804" s="53">
        <f t="shared" si="12"/>
        <v>0</v>
      </c>
      <c r="E804" s="54"/>
    </row>
    <row r="805" spans="1:5" s="43" customFormat="1" ht="15" outlineLevel="2">
      <c r="A805" s="68" t="s">
        <v>638</v>
      </c>
      <c r="B805" s="52"/>
      <c r="C805" s="52"/>
      <c r="D805" s="53">
        <f t="shared" si="12"/>
        <v>0</v>
      </c>
      <c r="E805" s="54"/>
    </row>
    <row r="806" spans="1:5" s="43" customFormat="1" ht="15" outlineLevel="2">
      <c r="A806" s="68" t="s">
        <v>639</v>
      </c>
      <c r="B806" s="52">
        <v>50</v>
      </c>
      <c r="C806" s="52">
        <v>80</v>
      </c>
      <c r="D806" s="53">
        <f t="shared" si="12"/>
        <v>1.6</v>
      </c>
      <c r="E806" s="54"/>
    </row>
    <row r="807" spans="1:5" s="43" customFormat="1" ht="15" outlineLevel="2">
      <c r="A807" s="68" t="s">
        <v>640</v>
      </c>
      <c r="B807" s="52"/>
      <c r="C807" s="52"/>
      <c r="D807" s="53">
        <f t="shared" si="12"/>
        <v>0</v>
      </c>
      <c r="E807" s="54"/>
    </row>
    <row r="808" spans="1:5" s="43" customFormat="1" ht="15" outlineLevel="2">
      <c r="A808" s="68" t="s">
        <v>641</v>
      </c>
      <c r="B808" s="52">
        <v>150</v>
      </c>
      <c r="C808" s="52"/>
      <c r="D808" s="53">
        <f t="shared" si="12"/>
        <v>0</v>
      </c>
      <c r="E808" s="54"/>
    </row>
    <row r="809" spans="1:5" s="43" customFormat="1" ht="15" outlineLevel="2">
      <c r="A809" s="68" t="s">
        <v>642</v>
      </c>
      <c r="B809" s="52">
        <v>1349</v>
      </c>
      <c r="C809" s="52">
        <v>500</v>
      </c>
      <c r="D809" s="53">
        <f t="shared" si="12"/>
        <v>0.37064492216456635</v>
      </c>
      <c r="E809" s="54"/>
    </row>
    <row r="810" spans="1:5" s="43" customFormat="1" ht="15" outlineLevel="2">
      <c r="A810" s="68" t="s">
        <v>643</v>
      </c>
      <c r="B810" s="52">
        <v>18</v>
      </c>
      <c r="C810" s="52">
        <v>30</v>
      </c>
      <c r="D810" s="53">
        <f t="shared" si="12"/>
        <v>1.6666666666666667</v>
      </c>
      <c r="E810" s="54"/>
    </row>
    <row r="811" spans="1:5" s="43" customFormat="1" ht="15" outlineLevel="2">
      <c r="A811" s="68" t="s">
        <v>644</v>
      </c>
      <c r="B811" s="52">
        <v>13</v>
      </c>
      <c r="C811" s="52"/>
      <c r="D811" s="53">
        <f t="shared" si="12"/>
        <v>0</v>
      </c>
      <c r="E811" s="54"/>
    </row>
    <row r="812" spans="1:5" s="43" customFormat="1" ht="15" outlineLevel="2">
      <c r="A812" s="68" t="s">
        <v>645</v>
      </c>
      <c r="B812" s="52">
        <v>153</v>
      </c>
      <c r="C812" s="52">
        <v>348</v>
      </c>
      <c r="D812" s="53">
        <f t="shared" si="12"/>
        <v>2.2745098039215685</v>
      </c>
      <c r="E812" s="54"/>
    </row>
    <row r="813" spans="1:5" s="43" customFormat="1" ht="15" outlineLevel="2">
      <c r="A813" s="68" t="s">
        <v>646</v>
      </c>
      <c r="B813" s="52">
        <v>587</v>
      </c>
      <c r="C813" s="52">
        <v>560</v>
      </c>
      <c r="D813" s="53">
        <f t="shared" si="12"/>
        <v>0.9540034071550255</v>
      </c>
      <c r="E813" s="54"/>
    </row>
    <row r="814" spans="1:5" s="43" customFormat="1" ht="15" outlineLevel="2">
      <c r="A814" s="68" t="s">
        <v>647</v>
      </c>
      <c r="B814" s="52">
        <v>800</v>
      </c>
      <c r="C814" s="52">
        <v>10</v>
      </c>
      <c r="D814" s="53">
        <f t="shared" si="12"/>
        <v>0.0125</v>
      </c>
      <c r="E814" s="54"/>
    </row>
    <row r="815" spans="1:5" s="43" customFormat="1" ht="15" outlineLevel="2">
      <c r="A815" s="68" t="s">
        <v>648</v>
      </c>
      <c r="B815" s="52"/>
      <c r="C815" s="52"/>
      <c r="D815" s="53">
        <f t="shared" si="12"/>
        <v>0</v>
      </c>
      <c r="E815" s="54"/>
    </row>
    <row r="816" spans="1:5" s="43" customFormat="1" ht="15" outlineLevel="2">
      <c r="A816" s="68" t="s">
        <v>649</v>
      </c>
      <c r="B816" s="52">
        <v>2</v>
      </c>
      <c r="C816" s="52"/>
      <c r="D816" s="53">
        <f t="shared" si="12"/>
        <v>0</v>
      </c>
      <c r="E816" s="54"/>
    </row>
    <row r="817" spans="1:5" s="43" customFormat="1" ht="15" outlineLevel="2">
      <c r="A817" s="68" t="s">
        <v>650</v>
      </c>
      <c r="B817" s="52">
        <v>1706</v>
      </c>
      <c r="C817" s="52"/>
      <c r="D817" s="53">
        <f t="shared" si="12"/>
        <v>0</v>
      </c>
      <c r="E817" s="54"/>
    </row>
    <row r="818" spans="1:5" s="43" customFormat="1" ht="15" outlineLevel="2">
      <c r="A818" s="68" t="s">
        <v>651</v>
      </c>
      <c r="B818" s="52">
        <v>1563</v>
      </c>
      <c r="C818" s="52">
        <f>2083+53</f>
        <v>2136</v>
      </c>
      <c r="D818" s="53">
        <f t="shared" si="12"/>
        <v>1.3666026871401151</v>
      </c>
      <c r="E818" s="54"/>
    </row>
    <row r="819" spans="1:5" s="43" customFormat="1" ht="15" outlineLevel="1">
      <c r="A819" s="68" t="s">
        <v>652</v>
      </c>
      <c r="B819" s="58">
        <f>SUM(B820:B843)</f>
        <v>8876</v>
      </c>
      <c r="C819" s="58">
        <f>SUM(C820:C843)</f>
        <v>8175</v>
      </c>
      <c r="D819" s="53">
        <f t="shared" si="12"/>
        <v>0.9210229833258224</v>
      </c>
      <c r="E819" s="54"/>
    </row>
    <row r="820" spans="1:5" s="43" customFormat="1" ht="15" outlineLevel="2">
      <c r="A820" s="68" t="s">
        <v>45</v>
      </c>
      <c r="B820" s="52">
        <v>1891</v>
      </c>
      <c r="C820" s="52">
        <v>1784</v>
      </c>
      <c r="D820" s="53">
        <f t="shared" si="12"/>
        <v>0.9434161819143311</v>
      </c>
      <c r="E820" s="54"/>
    </row>
    <row r="821" spans="1:5" s="43" customFormat="1" ht="15" outlineLevel="2">
      <c r="A821" s="68" t="s">
        <v>46</v>
      </c>
      <c r="B821" s="52">
        <v>977</v>
      </c>
      <c r="C821" s="52">
        <v>62</v>
      </c>
      <c r="D821" s="53">
        <f t="shared" si="12"/>
        <v>0.06345957011258956</v>
      </c>
      <c r="E821" s="54"/>
    </row>
    <row r="822" spans="1:5" s="43" customFormat="1" ht="15" outlineLevel="2">
      <c r="A822" s="68" t="s">
        <v>47</v>
      </c>
      <c r="B822" s="52"/>
      <c r="C822" s="52"/>
      <c r="D822" s="53">
        <f t="shared" si="12"/>
        <v>0</v>
      </c>
      <c r="E822" s="54"/>
    </row>
    <row r="823" spans="1:5" s="43" customFormat="1" ht="15" outlineLevel="2">
      <c r="A823" s="68" t="s">
        <v>653</v>
      </c>
      <c r="B823" s="52">
        <v>2484</v>
      </c>
      <c r="C823" s="52">
        <v>2579</v>
      </c>
      <c r="D823" s="53">
        <f t="shared" si="12"/>
        <v>1.038244766505636</v>
      </c>
      <c r="E823" s="54"/>
    </row>
    <row r="824" spans="1:5" s="43" customFormat="1" ht="15" outlineLevel="2">
      <c r="A824" s="68" t="s">
        <v>654</v>
      </c>
      <c r="B824" s="52">
        <v>798</v>
      </c>
      <c r="C824" s="52">
        <v>846</v>
      </c>
      <c r="D824" s="53">
        <f t="shared" si="12"/>
        <v>1.0601503759398496</v>
      </c>
      <c r="E824" s="54"/>
    </row>
    <row r="825" spans="1:5" s="43" customFormat="1" ht="15" outlineLevel="2">
      <c r="A825" s="68" t="s">
        <v>655</v>
      </c>
      <c r="B825" s="52"/>
      <c r="C825" s="52"/>
      <c r="D825" s="53">
        <f t="shared" si="12"/>
        <v>0</v>
      </c>
      <c r="E825" s="54"/>
    </row>
    <row r="826" spans="1:5" s="43" customFormat="1" ht="15" outlineLevel="2">
      <c r="A826" s="68" t="s">
        <v>656</v>
      </c>
      <c r="B826" s="52">
        <v>261</v>
      </c>
      <c r="C826" s="52">
        <v>290</v>
      </c>
      <c r="D826" s="53">
        <f t="shared" si="12"/>
        <v>1.1111111111111112</v>
      </c>
      <c r="E826" s="54"/>
    </row>
    <row r="827" spans="1:5" s="43" customFormat="1" ht="15" outlineLevel="2">
      <c r="A827" s="68" t="s">
        <v>657</v>
      </c>
      <c r="B827" s="52">
        <v>1101</v>
      </c>
      <c r="C827" s="52">
        <v>1150</v>
      </c>
      <c r="D827" s="53">
        <f t="shared" si="12"/>
        <v>1.044504995458674</v>
      </c>
      <c r="E827" s="54"/>
    </row>
    <row r="828" spans="1:5" s="43" customFormat="1" ht="15" outlineLevel="2">
      <c r="A828" s="68" t="s">
        <v>658</v>
      </c>
      <c r="B828" s="52">
        <v>45</v>
      </c>
      <c r="C828" s="52"/>
      <c r="D828" s="53">
        <f t="shared" si="12"/>
        <v>0</v>
      </c>
      <c r="E828" s="54"/>
    </row>
    <row r="829" spans="1:5" s="43" customFormat="1" ht="15" outlineLevel="2">
      <c r="A829" s="68" t="s">
        <v>659</v>
      </c>
      <c r="B829" s="52">
        <v>221</v>
      </c>
      <c r="C829" s="52">
        <v>18</v>
      </c>
      <c r="D829" s="53">
        <f t="shared" si="12"/>
        <v>0.08144796380090498</v>
      </c>
      <c r="E829" s="54"/>
    </row>
    <row r="830" spans="1:5" s="43" customFormat="1" ht="15" outlineLevel="2">
      <c r="A830" s="68" t="s">
        <v>660</v>
      </c>
      <c r="B830" s="52">
        <v>313</v>
      </c>
      <c r="C830" s="52">
        <v>160</v>
      </c>
      <c r="D830" s="53">
        <f t="shared" si="12"/>
        <v>0.5111821086261981</v>
      </c>
      <c r="E830" s="54"/>
    </row>
    <row r="831" spans="1:5" s="43" customFormat="1" ht="15" outlineLevel="2">
      <c r="A831" s="68" t="s">
        <v>661</v>
      </c>
      <c r="B831" s="52"/>
      <c r="C831" s="52"/>
      <c r="D831" s="53">
        <f t="shared" si="12"/>
        <v>0</v>
      </c>
      <c r="E831" s="54"/>
    </row>
    <row r="832" spans="1:5" s="43" customFormat="1" ht="15" outlineLevel="2">
      <c r="A832" s="68" t="s">
        <v>662</v>
      </c>
      <c r="B832" s="52"/>
      <c r="C832" s="52"/>
      <c r="D832" s="53">
        <f t="shared" si="12"/>
        <v>0</v>
      </c>
      <c r="E832" s="54"/>
    </row>
    <row r="833" spans="1:5" s="43" customFormat="1" ht="15" outlineLevel="2">
      <c r="A833" s="68" t="s">
        <v>663</v>
      </c>
      <c r="B833" s="52"/>
      <c r="C833" s="52"/>
      <c r="D833" s="53">
        <f t="shared" si="12"/>
        <v>0</v>
      </c>
      <c r="E833" s="54"/>
    </row>
    <row r="834" spans="1:5" s="43" customFormat="1" ht="15" outlineLevel="2">
      <c r="A834" s="68" t="s">
        <v>664</v>
      </c>
      <c r="B834" s="52"/>
      <c r="C834" s="52"/>
      <c r="D834" s="53">
        <f t="shared" si="12"/>
        <v>0</v>
      </c>
      <c r="E834" s="54"/>
    </row>
    <row r="835" spans="1:5" s="43" customFormat="1" ht="15" outlineLevel="2">
      <c r="A835" s="68" t="s">
        <v>665</v>
      </c>
      <c r="B835" s="52"/>
      <c r="C835" s="52"/>
      <c r="D835" s="53">
        <f t="shared" si="12"/>
        <v>0</v>
      </c>
      <c r="E835" s="54"/>
    </row>
    <row r="836" spans="1:5" s="43" customFormat="1" ht="15" outlineLevel="2">
      <c r="A836" s="68" t="s">
        <v>666</v>
      </c>
      <c r="B836" s="52"/>
      <c r="C836" s="52"/>
      <c r="D836" s="53">
        <f t="shared" si="12"/>
        <v>0</v>
      </c>
      <c r="E836" s="54"/>
    </row>
    <row r="837" spans="1:5" s="43" customFormat="1" ht="15" outlineLevel="2">
      <c r="A837" s="68" t="s">
        <v>667</v>
      </c>
      <c r="B837" s="52"/>
      <c r="C837" s="52"/>
      <c r="D837" s="53">
        <f aca="true" t="shared" si="13" ref="D837:D900">IF(B837&lt;&gt;0,C837/B837,0)</f>
        <v>0</v>
      </c>
      <c r="E837" s="54"/>
    </row>
    <row r="838" spans="1:5" s="43" customFormat="1" ht="15" outlineLevel="2">
      <c r="A838" s="68" t="s">
        <v>668</v>
      </c>
      <c r="B838" s="52"/>
      <c r="C838" s="52"/>
      <c r="D838" s="53">
        <f t="shared" si="13"/>
        <v>0</v>
      </c>
      <c r="E838" s="54"/>
    </row>
    <row r="839" spans="1:5" s="43" customFormat="1" ht="15" outlineLevel="2">
      <c r="A839" s="68" t="s">
        <v>669</v>
      </c>
      <c r="B839" s="52">
        <v>10</v>
      </c>
      <c r="C839" s="52">
        <v>30</v>
      </c>
      <c r="D839" s="53">
        <f t="shared" si="13"/>
        <v>3</v>
      </c>
      <c r="E839" s="54"/>
    </row>
    <row r="840" spans="1:5" s="43" customFormat="1" ht="15" outlineLevel="2">
      <c r="A840" s="68" t="s">
        <v>670</v>
      </c>
      <c r="B840" s="52"/>
      <c r="C840" s="52"/>
      <c r="D840" s="53">
        <f t="shared" si="13"/>
        <v>0</v>
      </c>
      <c r="E840" s="54"/>
    </row>
    <row r="841" spans="1:5" s="43" customFormat="1" ht="15" outlineLevel="2">
      <c r="A841" s="68" t="s">
        <v>671</v>
      </c>
      <c r="B841" s="52"/>
      <c r="C841" s="52"/>
      <c r="D841" s="53">
        <f t="shared" si="13"/>
        <v>0</v>
      </c>
      <c r="E841" s="54"/>
    </row>
    <row r="842" spans="1:5" s="43" customFormat="1" ht="15" outlineLevel="2">
      <c r="A842" s="68" t="s">
        <v>637</v>
      </c>
      <c r="B842" s="52"/>
      <c r="C842" s="52"/>
      <c r="D842" s="53">
        <f t="shared" si="13"/>
        <v>0</v>
      </c>
      <c r="E842" s="54"/>
    </row>
    <row r="843" spans="1:5" s="43" customFormat="1" ht="15" outlineLevel="2">
      <c r="A843" s="68" t="s">
        <v>672</v>
      </c>
      <c r="B843" s="52">
        <v>775</v>
      </c>
      <c r="C843" s="52">
        <v>1256</v>
      </c>
      <c r="D843" s="53">
        <f t="shared" si="13"/>
        <v>1.6206451612903225</v>
      </c>
      <c r="E843" s="54"/>
    </row>
    <row r="844" spans="1:5" s="43" customFormat="1" ht="15" outlineLevel="1">
      <c r="A844" s="68" t="s">
        <v>673</v>
      </c>
      <c r="B844" s="58">
        <f>SUM(B845:B871)</f>
        <v>6093</v>
      </c>
      <c r="C844" s="58">
        <f>SUM(C845:C871)</f>
        <v>3680</v>
      </c>
      <c r="D844" s="53">
        <f t="shared" si="13"/>
        <v>0.6039717708846217</v>
      </c>
      <c r="E844" s="54"/>
    </row>
    <row r="845" spans="1:5" s="43" customFormat="1" ht="15" outlineLevel="2">
      <c r="A845" s="68" t="s">
        <v>45</v>
      </c>
      <c r="B845" s="52">
        <v>390</v>
      </c>
      <c r="C845" s="52">
        <v>374</v>
      </c>
      <c r="D845" s="53">
        <f t="shared" si="13"/>
        <v>0.958974358974359</v>
      </c>
      <c r="E845" s="54"/>
    </row>
    <row r="846" spans="1:5" s="43" customFormat="1" ht="15" outlineLevel="2">
      <c r="A846" s="68" t="s">
        <v>46</v>
      </c>
      <c r="B846" s="52">
        <v>454</v>
      </c>
      <c r="C846" s="52">
        <v>59</v>
      </c>
      <c r="D846" s="53">
        <f t="shared" si="13"/>
        <v>0.1299559471365639</v>
      </c>
      <c r="E846" s="54"/>
    </row>
    <row r="847" spans="1:5" s="43" customFormat="1" ht="15" outlineLevel="2">
      <c r="A847" s="68" t="s">
        <v>47</v>
      </c>
      <c r="B847" s="52"/>
      <c r="C847" s="52"/>
      <c r="D847" s="53">
        <f t="shared" si="13"/>
        <v>0</v>
      </c>
      <c r="E847" s="54"/>
    </row>
    <row r="848" spans="1:5" s="43" customFormat="1" ht="15" outlineLevel="2">
      <c r="A848" s="68" t="s">
        <v>674</v>
      </c>
      <c r="B848" s="52">
        <v>31</v>
      </c>
      <c r="C848" s="52">
        <v>6</v>
      </c>
      <c r="D848" s="53">
        <f t="shared" si="13"/>
        <v>0.1935483870967742</v>
      </c>
      <c r="E848" s="54"/>
    </row>
    <row r="849" spans="1:5" s="43" customFormat="1" ht="15" outlineLevel="2">
      <c r="A849" s="68" t="s">
        <v>675</v>
      </c>
      <c r="B849" s="52">
        <v>1448</v>
      </c>
      <c r="C849" s="52">
        <v>200</v>
      </c>
      <c r="D849" s="53">
        <f t="shared" si="13"/>
        <v>0.13812154696132597</v>
      </c>
      <c r="E849" s="54"/>
    </row>
    <row r="850" spans="1:5" s="43" customFormat="1" ht="15" outlineLevel="2">
      <c r="A850" s="68" t="s">
        <v>676</v>
      </c>
      <c r="B850" s="52">
        <v>149</v>
      </c>
      <c r="C850" s="52">
        <v>76</v>
      </c>
      <c r="D850" s="53">
        <f t="shared" si="13"/>
        <v>0.5100671140939598</v>
      </c>
      <c r="E850" s="54"/>
    </row>
    <row r="851" spans="1:5" s="43" customFormat="1" ht="15" outlineLevel="2">
      <c r="A851" s="68" t="s">
        <v>677</v>
      </c>
      <c r="B851" s="52"/>
      <c r="C851" s="52"/>
      <c r="D851" s="53">
        <f t="shared" si="13"/>
        <v>0</v>
      </c>
      <c r="E851" s="54"/>
    </row>
    <row r="852" spans="1:5" s="43" customFormat="1" ht="15" outlineLevel="2">
      <c r="A852" s="68" t="s">
        <v>678</v>
      </c>
      <c r="B852" s="52"/>
      <c r="C852" s="52"/>
      <c r="D852" s="53">
        <f t="shared" si="13"/>
        <v>0</v>
      </c>
      <c r="E852" s="54"/>
    </row>
    <row r="853" spans="1:5" s="43" customFormat="1" ht="15" outlineLevel="2">
      <c r="A853" s="68" t="s">
        <v>679</v>
      </c>
      <c r="B853" s="52"/>
      <c r="C853" s="52"/>
      <c r="D853" s="53">
        <f t="shared" si="13"/>
        <v>0</v>
      </c>
      <c r="E853" s="54"/>
    </row>
    <row r="854" spans="1:5" s="43" customFormat="1" ht="15" outlineLevel="2">
      <c r="A854" s="68" t="s">
        <v>680</v>
      </c>
      <c r="B854" s="52"/>
      <c r="C854" s="52"/>
      <c r="D854" s="53">
        <f t="shared" si="13"/>
        <v>0</v>
      </c>
      <c r="E854" s="54"/>
    </row>
    <row r="855" spans="1:5" s="43" customFormat="1" ht="15" outlineLevel="2">
      <c r="A855" s="68" t="s">
        <v>681</v>
      </c>
      <c r="B855" s="52">
        <v>10</v>
      </c>
      <c r="C855" s="52">
        <v>8</v>
      </c>
      <c r="D855" s="53">
        <f t="shared" si="13"/>
        <v>0.8</v>
      </c>
      <c r="E855" s="54"/>
    </row>
    <row r="856" spans="1:5" s="43" customFormat="1" ht="15" outlineLevel="2">
      <c r="A856" s="68" t="s">
        <v>682</v>
      </c>
      <c r="B856" s="52"/>
      <c r="C856" s="52"/>
      <c r="D856" s="53">
        <f t="shared" si="13"/>
        <v>0</v>
      </c>
      <c r="E856" s="54"/>
    </row>
    <row r="857" spans="1:5" s="43" customFormat="1" ht="15" outlineLevel="2">
      <c r="A857" s="68" t="s">
        <v>683</v>
      </c>
      <c r="B857" s="52">
        <v>5</v>
      </c>
      <c r="C857" s="52">
        <v>18</v>
      </c>
      <c r="D857" s="53">
        <f t="shared" si="13"/>
        <v>3.6</v>
      </c>
      <c r="E857" s="54"/>
    </row>
    <row r="858" spans="1:5" s="43" customFormat="1" ht="15" outlineLevel="2">
      <c r="A858" s="68" t="s">
        <v>684</v>
      </c>
      <c r="B858" s="52">
        <v>400</v>
      </c>
      <c r="C858" s="52">
        <v>510</v>
      </c>
      <c r="D858" s="53">
        <f t="shared" si="13"/>
        <v>1.275</v>
      </c>
      <c r="E858" s="54"/>
    </row>
    <row r="859" spans="1:5" s="43" customFormat="1" ht="15" outlineLevel="2">
      <c r="A859" s="68" t="s">
        <v>685</v>
      </c>
      <c r="B859" s="52"/>
      <c r="C859" s="52"/>
      <c r="D859" s="53">
        <f t="shared" si="13"/>
        <v>0</v>
      </c>
      <c r="E859" s="54"/>
    </row>
    <row r="860" spans="1:5" s="43" customFormat="1" ht="15" outlineLevel="2">
      <c r="A860" s="68" t="s">
        <v>686</v>
      </c>
      <c r="B860" s="52">
        <v>909</v>
      </c>
      <c r="C860" s="52">
        <v>900</v>
      </c>
      <c r="D860" s="53">
        <f t="shared" si="13"/>
        <v>0.9900990099009901</v>
      </c>
      <c r="E860" s="54"/>
    </row>
    <row r="861" spans="1:5" s="43" customFormat="1" ht="15" outlineLevel="2">
      <c r="A861" s="68" t="s">
        <v>687</v>
      </c>
      <c r="B861" s="52"/>
      <c r="C861" s="52"/>
      <c r="D861" s="53">
        <f t="shared" si="13"/>
        <v>0</v>
      </c>
      <c r="E861" s="54"/>
    </row>
    <row r="862" spans="1:5" s="43" customFormat="1" ht="15" outlineLevel="2">
      <c r="A862" s="68" t="s">
        <v>688</v>
      </c>
      <c r="B862" s="52"/>
      <c r="C862" s="52"/>
      <c r="D862" s="53">
        <f t="shared" si="13"/>
        <v>0</v>
      </c>
      <c r="E862" s="54"/>
    </row>
    <row r="863" spans="1:5" s="43" customFormat="1" ht="15" outlineLevel="2">
      <c r="A863" s="68" t="s">
        <v>689</v>
      </c>
      <c r="B863" s="52"/>
      <c r="C863" s="52"/>
      <c r="D863" s="53">
        <f t="shared" si="13"/>
        <v>0</v>
      </c>
      <c r="E863" s="54"/>
    </row>
    <row r="864" spans="1:5" s="43" customFormat="1" ht="15" outlineLevel="2">
      <c r="A864" s="68" t="s">
        <v>690</v>
      </c>
      <c r="B864" s="52">
        <v>1963</v>
      </c>
      <c r="C864" s="52">
        <v>1082</v>
      </c>
      <c r="D864" s="53">
        <f t="shared" si="13"/>
        <v>0.5511971472236373</v>
      </c>
      <c r="E864" s="54"/>
    </row>
    <row r="865" spans="1:5" s="43" customFormat="1" ht="15" outlineLevel="2">
      <c r="A865" s="68" t="s">
        <v>691</v>
      </c>
      <c r="B865" s="52"/>
      <c r="C865" s="52"/>
      <c r="D865" s="53">
        <f t="shared" si="13"/>
        <v>0</v>
      </c>
      <c r="E865" s="54"/>
    </row>
    <row r="866" spans="1:5" s="43" customFormat="1" ht="15" outlineLevel="2">
      <c r="A866" s="68" t="s">
        <v>665</v>
      </c>
      <c r="B866" s="52"/>
      <c r="C866" s="52"/>
      <c r="D866" s="53">
        <f t="shared" si="13"/>
        <v>0</v>
      </c>
      <c r="E866" s="54"/>
    </row>
    <row r="867" spans="1:5" s="43" customFormat="1" ht="15" outlineLevel="2">
      <c r="A867" s="68" t="s">
        <v>692</v>
      </c>
      <c r="B867" s="52"/>
      <c r="C867" s="52"/>
      <c r="D867" s="53">
        <f t="shared" si="13"/>
        <v>0</v>
      </c>
      <c r="E867" s="54"/>
    </row>
    <row r="868" spans="1:5" s="43" customFormat="1" ht="15" outlineLevel="2">
      <c r="A868" s="68" t="s">
        <v>693</v>
      </c>
      <c r="B868" s="52">
        <v>42</v>
      </c>
      <c r="C868" s="52">
        <v>67</v>
      </c>
      <c r="D868" s="53">
        <f t="shared" si="13"/>
        <v>1.5952380952380953</v>
      </c>
      <c r="E868" s="54"/>
    </row>
    <row r="869" spans="1:5" s="43" customFormat="1" ht="15" outlineLevel="2">
      <c r="A869" s="68" t="s">
        <v>694</v>
      </c>
      <c r="B869" s="52"/>
      <c r="C869" s="52"/>
      <c r="D869" s="53">
        <f t="shared" si="13"/>
        <v>0</v>
      </c>
      <c r="E869" s="54"/>
    </row>
    <row r="870" spans="1:5" s="43" customFormat="1" ht="15" outlineLevel="2">
      <c r="A870" s="68" t="s">
        <v>695</v>
      </c>
      <c r="B870" s="52"/>
      <c r="C870" s="52"/>
      <c r="D870" s="53">
        <f t="shared" si="13"/>
        <v>0</v>
      </c>
      <c r="E870" s="54"/>
    </row>
    <row r="871" spans="1:5" s="43" customFormat="1" ht="15" outlineLevel="2">
      <c r="A871" s="68" t="s">
        <v>696</v>
      </c>
      <c r="B871" s="52">
        <v>292</v>
      </c>
      <c r="C871" s="52">
        <v>380</v>
      </c>
      <c r="D871" s="53">
        <f t="shared" si="13"/>
        <v>1.3013698630136987</v>
      </c>
      <c r="E871" s="54"/>
    </row>
    <row r="872" spans="1:5" s="43" customFormat="1" ht="15" outlineLevel="1">
      <c r="A872" s="68" t="s">
        <v>697</v>
      </c>
      <c r="B872" s="58">
        <f>SUM(B873:B882)</f>
        <v>13419</v>
      </c>
      <c r="C872" s="58">
        <f>SUM(C873:C882)</f>
        <v>11012</v>
      </c>
      <c r="D872" s="53">
        <f t="shared" si="13"/>
        <v>0.8206274685147925</v>
      </c>
      <c r="E872" s="54"/>
    </row>
    <row r="873" spans="1:5" s="43" customFormat="1" ht="15" outlineLevel="2">
      <c r="A873" s="68" t="s">
        <v>45</v>
      </c>
      <c r="B873" s="52">
        <v>47</v>
      </c>
      <c r="C873" s="52">
        <v>128</v>
      </c>
      <c r="D873" s="53">
        <f t="shared" si="13"/>
        <v>2.723404255319149</v>
      </c>
      <c r="E873" s="54"/>
    </row>
    <row r="874" spans="1:5" s="43" customFormat="1" ht="15" outlineLevel="2">
      <c r="A874" s="68" t="s">
        <v>46</v>
      </c>
      <c r="B874" s="52">
        <v>27</v>
      </c>
      <c r="C874" s="52">
        <v>27</v>
      </c>
      <c r="D874" s="53">
        <f t="shared" si="13"/>
        <v>1</v>
      </c>
      <c r="E874" s="54"/>
    </row>
    <row r="875" spans="1:5" s="43" customFormat="1" ht="15" outlineLevel="2">
      <c r="A875" s="68" t="s">
        <v>47</v>
      </c>
      <c r="B875" s="52"/>
      <c r="C875" s="52"/>
      <c r="D875" s="53">
        <f t="shared" si="13"/>
        <v>0</v>
      </c>
      <c r="E875" s="54"/>
    </row>
    <row r="876" spans="1:5" s="43" customFormat="1" ht="15" outlineLevel="2">
      <c r="A876" s="68" t="s">
        <v>698</v>
      </c>
      <c r="B876" s="52">
        <v>3400</v>
      </c>
      <c r="C876" s="52">
        <f>6939-3016</f>
        <v>3923</v>
      </c>
      <c r="D876" s="53">
        <f t="shared" si="13"/>
        <v>1.1538235294117647</v>
      </c>
      <c r="E876" s="54"/>
    </row>
    <row r="877" spans="1:5" s="43" customFormat="1" ht="15" outlineLevel="2">
      <c r="A877" s="68" t="s">
        <v>699</v>
      </c>
      <c r="B877" s="52">
        <v>4012</v>
      </c>
      <c r="C877" s="52">
        <v>2900</v>
      </c>
      <c r="D877" s="53">
        <f t="shared" si="13"/>
        <v>0.7228315054835494</v>
      </c>
      <c r="E877" s="54"/>
    </row>
    <row r="878" spans="1:5" s="43" customFormat="1" ht="15" outlineLevel="2">
      <c r="A878" s="68" t="s">
        <v>700</v>
      </c>
      <c r="B878" s="52">
        <v>3564</v>
      </c>
      <c r="C878" s="52">
        <v>2100</v>
      </c>
      <c r="D878" s="53">
        <f t="shared" si="13"/>
        <v>0.5892255892255892</v>
      </c>
      <c r="E878" s="54"/>
    </row>
    <row r="879" spans="1:5" s="43" customFormat="1" ht="15" outlineLevel="2">
      <c r="A879" s="68" t="s">
        <v>701</v>
      </c>
      <c r="B879" s="52"/>
      <c r="C879" s="52"/>
      <c r="D879" s="53">
        <f t="shared" si="13"/>
        <v>0</v>
      </c>
      <c r="E879" s="54"/>
    </row>
    <row r="880" spans="1:5" s="43" customFormat="1" ht="15" outlineLevel="2">
      <c r="A880" s="68" t="s">
        <v>702</v>
      </c>
      <c r="B880" s="52"/>
      <c r="C880" s="52"/>
      <c r="D880" s="53">
        <f t="shared" si="13"/>
        <v>0</v>
      </c>
      <c r="E880" s="54"/>
    </row>
    <row r="881" spans="1:5" s="43" customFormat="1" ht="15" outlineLevel="2">
      <c r="A881" s="68" t="s">
        <v>703</v>
      </c>
      <c r="B881" s="52"/>
      <c r="C881" s="52">
        <v>10</v>
      </c>
      <c r="D881" s="53">
        <f t="shared" si="13"/>
        <v>0</v>
      </c>
      <c r="E881" s="54"/>
    </row>
    <row r="882" spans="1:5" s="43" customFormat="1" ht="15" outlineLevel="2">
      <c r="A882" s="68" t="s">
        <v>704</v>
      </c>
      <c r="B882" s="52">
        <v>2369</v>
      </c>
      <c r="C882" s="52">
        <v>1924</v>
      </c>
      <c r="D882" s="53">
        <f t="shared" si="13"/>
        <v>0.8121570282819756</v>
      </c>
      <c r="E882" s="54"/>
    </row>
    <row r="883" spans="1:5" s="43" customFormat="1" ht="15" outlineLevel="1">
      <c r="A883" s="68" t="s">
        <v>705</v>
      </c>
      <c r="B883" s="58">
        <f>SUM(B884:B889)</f>
        <v>3016</v>
      </c>
      <c r="C883" s="58">
        <f>SUM(C884:C889)</f>
        <v>3592</v>
      </c>
      <c r="D883" s="53">
        <f t="shared" si="13"/>
        <v>1.1909814323607426</v>
      </c>
      <c r="E883" s="54"/>
    </row>
    <row r="884" spans="1:5" s="43" customFormat="1" ht="15" outlineLevel="2">
      <c r="A884" s="68" t="s">
        <v>706</v>
      </c>
      <c r="B884" s="52">
        <v>627</v>
      </c>
      <c r="C884" s="52">
        <v>12</v>
      </c>
      <c r="D884" s="53">
        <f t="shared" si="13"/>
        <v>0.019138755980861243</v>
      </c>
      <c r="E884" s="54"/>
    </row>
    <row r="885" spans="1:5" s="43" customFormat="1" ht="15" outlineLevel="2">
      <c r="A885" s="68" t="s">
        <v>707</v>
      </c>
      <c r="B885" s="52"/>
      <c r="C885" s="52"/>
      <c r="D885" s="53">
        <f t="shared" si="13"/>
        <v>0</v>
      </c>
      <c r="E885" s="54"/>
    </row>
    <row r="886" spans="1:5" s="43" customFormat="1" ht="15" outlineLevel="2">
      <c r="A886" s="68" t="s">
        <v>708</v>
      </c>
      <c r="B886" s="52">
        <v>1983</v>
      </c>
      <c r="C886" s="52">
        <v>2260</v>
      </c>
      <c r="D886" s="53">
        <f t="shared" si="13"/>
        <v>1.1396873424104892</v>
      </c>
      <c r="E886" s="54"/>
    </row>
    <row r="887" spans="1:5" s="43" customFormat="1" ht="15" outlineLevel="2">
      <c r="A887" s="68" t="s">
        <v>709</v>
      </c>
      <c r="B887" s="52">
        <v>350</v>
      </c>
      <c r="C887" s="52">
        <v>280</v>
      </c>
      <c r="D887" s="53">
        <f t="shared" si="13"/>
        <v>0.8</v>
      </c>
      <c r="E887" s="54"/>
    </row>
    <row r="888" spans="1:5" s="43" customFormat="1" ht="15" outlineLevel="2">
      <c r="A888" s="68" t="s">
        <v>710</v>
      </c>
      <c r="B888" s="52">
        <v>56</v>
      </c>
      <c r="C888" s="52"/>
      <c r="D888" s="53">
        <f t="shared" si="13"/>
        <v>0</v>
      </c>
      <c r="E888" s="54"/>
    </row>
    <row r="889" spans="1:5" s="43" customFormat="1" ht="15" outlineLevel="2">
      <c r="A889" s="68" t="s">
        <v>711</v>
      </c>
      <c r="B889" s="52"/>
      <c r="C889" s="52">
        <v>1040</v>
      </c>
      <c r="D889" s="53">
        <f t="shared" si="13"/>
        <v>0</v>
      </c>
      <c r="E889" s="54"/>
    </row>
    <row r="890" spans="1:5" s="43" customFormat="1" ht="15" outlineLevel="1">
      <c r="A890" s="68" t="s">
        <v>712</v>
      </c>
      <c r="B890" s="58">
        <f>SUM(B891:B896)</f>
        <v>2612</v>
      </c>
      <c r="C890" s="58">
        <f>SUM(C891:C896)</f>
        <v>2538</v>
      </c>
      <c r="D890" s="53">
        <f t="shared" si="13"/>
        <v>0.9716692189892803</v>
      </c>
      <c r="E890" s="54"/>
    </row>
    <row r="891" spans="1:5" s="43" customFormat="1" ht="15" outlineLevel="2">
      <c r="A891" s="68" t="s">
        <v>713</v>
      </c>
      <c r="B891" s="52"/>
      <c r="C891" s="52"/>
      <c r="D891" s="53">
        <f t="shared" si="13"/>
        <v>0</v>
      </c>
      <c r="E891" s="54"/>
    </row>
    <row r="892" spans="1:5" s="43" customFormat="1" ht="15" outlineLevel="2">
      <c r="A892" s="68" t="s">
        <v>714</v>
      </c>
      <c r="B892" s="52"/>
      <c r="C892" s="52"/>
      <c r="D892" s="53">
        <f t="shared" si="13"/>
        <v>0</v>
      </c>
      <c r="E892" s="54"/>
    </row>
    <row r="893" spans="1:5" s="43" customFormat="1" ht="15" outlineLevel="2">
      <c r="A893" s="68" t="s">
        <v>715</v>
      </c>
      <c r="B893" s="52">
        <v>1005</v>
      </c>
      <c r="C893" s="52">
        <v>958</v>
      </c>
      <c r="D893" s="53">
        <f t="shared" si="13"/>
        <v>0.9532338308457712</v>
      </c>
      <c r="E893" s="54"/>
    </row>
    <row r="894" spans="1:5" s="43" customFormat="1" ht="15" outlineLevel="2">
      <c r="A894" s="68" t="s">
        <v>716</v>
      </c>
      <c r="B894" s="52">
        <v>1107</v>
      </c>
      <c r="C894" s="52">
        <v>780</v>
      </c>
      <c r="D894" s="53">
        <f t="shared" si="13"/>
        <v>0.7046070460704607</v>
      </c>
      <c r="E894" s="54"/>
    </row>
    <row r="895" spans="1:5" s="43" customFormat="1" ht="15" outlineLevel="2">
      <c r="A895" s="68" t="s">
        <v>717</v>
      </c>
      <c r="B895" s="52">
        <v>500</v>
      </c>
      <c r="C895" s="52">
        <v>800</v>
      </c>
      <c r="D895" s="53">
        <f t="shared" si="13"/>
        <v>1.6</v>
      </c>
      <c r="E895" s="54"/>
    </row>
    <row r="896" spans="1:5" s="43" customFormat="1" ht="15" outlineLevel="2">
      <c r="A896" s="68" t="s">
        <v>718</v>
      </c>
      <c r="B896" s="52"/>
      <c r="C896" s="52"/>
      <c r="D896" s="53">
        <f t="shared" si="13"/>
        <v>0</v>
      </c>
      <c r="E896" s="54"/>
    </row>
    <row r="897" spans="1:5" s="43" customFormat="1" ht="15" outlineLevel="1">
      <c r="A897" s="68" t="s">
        <v>719</v>
      </c>
      <c r="B897" s="58">
        <f>SUM(B898:B899)</f>
        <v>388</v>
      </c>
      <c r="C897" s="58">
        <f>SUM(C898:C899)</f>
        <v>0</v>
      </c>
      <c r="D897" s="53">
        <f t="shared" si="13"/>
        <v>0</v>
      </c>
      <c r="E897" s="54"/>
    </row>
    <row r="898" spans="1:5" s="43" customFormat="1" ht="15" outlineLevel="2">
      <c r="A898" s="68" t="s">
        <v>720</v>
      </c>
      <c r="B898" s="52"/>
      <c r="C898" s="52"/>
      <c r="D898" s="53">
        <f t="shared" si="13"/>
        <v>0</v>
      </c>
      <c r="E898" s="54"/>
    </row>
    <row r="899" spans="1:5" s="43" customFormat="1" ht="15" outlineLevel="2">
      <c r="A899" s="68" t="s">
        <v>721</v>
      </c>
      <c r="B899" s="52">
        <v>388</v>
      </c>
      <c r="C899" s="52"/>
      <c r="D899" s="53">
        <f t="shared" si="13"/>
        <v>0</v>
      </c>
      <c r="E899" s="54"/>
    </row>
    <row r="900" spans="1:5" s="43" customFormat="1" ht="15" outlineLevel="1">
      <c r="A900" s="68" t="s">
        <v>722</v>
      </c>
      <c r="B900" s="58">
        <f>SUM(B901:B902)</f>
        <v>59</v>
      </c>
      <c r="C900" s="58">
        <f>SUM(C901:C902)</f>
        <v>0</v>
      </c>
      <c r="D900" s="53">
        <f t="shared" si="13"/>
        <v>0</v>
      </c>
      <c r="E900" s="54"/>
    </row>
    <row r="901" spans="1:5" s="43" customFormat="1" ht="15" outlineLevel="2">
      <c r="A901" s="68" t="s">
        <v>723</v>
      </c>
      <c r="B901" s="52"/>
      <c r="C901" s="52"/>
      <c r="D901" s="53">
        <f aca="true" t="shared" si="14" ref="D901:D964">IF(B901&lt;&gt;0,C901/B901,0)</f>
        <v>0</v>
      </c>
      <c r="E901" s="54"/>
    </row>
    <row r="902" spans="1:5" s="43" customFormat="1" ht="15" outlineLevel="2">
      <c r="A902" s="68" t="s">
        <v>724</v>
      </c>
      <c r="B902" s="52">
        <v>59</v>
      </c>
      <c r="C902" s="52"/>
      <c r="D902" s="53">
        <f t="shared" si="14"/>
        <v>0</v>
      </c>
      <c r="E902" s="54"/>
    </row>
    <row r="903" spans="1:5" s="43" customFormat="1" ht="15">
      <c r="A903" s="70" t="s">
        <v>725</v>
      </c>
      <c r="B903" s="52">
        <f>SUM(B904,B927,B937,B947,B952,B959,B964)</f>
        <v>7511</v>
      </c>
      <c r="C903" s="52">
        <f>SUM(C904,C927,C937,C947,C952,C959,C964)</f>
        <v>4822</v>
      </c>
      <c r="D903" s="53">
        <f t="shared" si="14"/>
        <v>0.6419917454400214</v>
      </c>
      <c r="E903" s="54"/>
    </row>
    <row r="904" spans="1:5" s="43" customFormat="1" ht="15" outlineLevel="1">
      <c r="A904" s="68" t="s">
        <v>726</v>
      </c>
      <c r="B904" s="58">
        <f>SUM(B905:B926)</f>
        <v>6886</v>
      </c>
      <c r="C904" s="58">
        <f>SUM(C905:C926)</f>
        <v>4265</v>
      </c>
      <c r="D904" s="53">
        <f t="shared" si="14"/>
        <v>0.6193726401394133</v>
      </c>
      <c r="E904" s="54"/>
    </row>
    <row r="905" spans="1:5" s="43" customFormat="1" ht="15" outlineLevel="2">
      <c r="A905" s="68" t="s">
        <v>45</v>
      </c>
      <c r="B905" s="52">
        <v>1356</v>
      </c>
      <c r="C905" s="52">
        <v>1179</v>
      </c>
      <c r="D905" s="53">
        <f t="shared" si="14"/>
        <v>0.8694690265486725</v>
      </c>
      <c r="E905" s="54"/>
    </row>
    <row r="906" spans="1:5" s="43" customFormat="1" ht="15" outlineLevel="2">
      <c r="A906" s="68" t="s">
        <v>46</v>
      </c>
      <c r="B906" s="52">
        <v>243</v>
      </c>
      <c r="C906" s="52">
        <v>46</v>
      </c>
      <c r="D906" s="53">
        <f t="shared" si="14"/>
        <v>0.18930041152263374</v>
      </c>
      <c r="E906" s="54"/>
    </row>
    <row r="907" spans="1:5" s="43" customFormat="1" ht="15" outlineLevel="2">
      <c r="A907" s="68" t="s">
        <v>47</v>
      </c>
      <c r="B907" s="52"/>
      <c r="C907" s="52"/>
      <c r="D907" s="53">
        <f t="shared" si="14"/>
        <v>0</v>
      </c>
      <c r="E907" s="54"/>
    </row>
    <row r="908" spans="1:5" s="43" customFormat="1" ht="15" outlineLevel="2">
      <c r="A908" s="68" t="s">
        <v>727</v>
      </c>
      <c r="B908" s="52">
        <v>1942</v>
      </c>
      <c r="C908" s="52">
        <f>2480-819</f>
        <v>1661</v>
      </c>
      <c r="D908" s="53">
        <f t="shared" si="14"/>
        <v>0.8553038105046344</v>
      </c>
      <c r="E908" s="54"/>
    </row>
    <row r="909" spans="1:5" s="43" customFormat="1" ht="15" outlineLevel="2">
      <c r="A909" s="68" t="s">
        <v>728</v>
      </c>
      <c r="B909" s="52">
        <v>550</v>
      </c>
      <c r="C909" s="52">
        <v>473</v>
      </c>
      <c r="D909" s="53">
        <f t="shared" si="14"/>
        <v>0.86</v>
      </c>
      <c r="E909" s="54"/>
    </row>
    <row r="910" spans="1:5" s="43" customFormat="1" ht="15" outlineLevel="2">
      <c r="A910" s="68" t="s">
        <v>729</v>
      </c>
      <c r="B910" s="52"/>
      <c r="C910" s="52"/>
      <c r="D910" s="53">
        <f t="shared" si="14"/>
        <v>0</v>
      </c>
      <c r="E910" s="54"/>
    </row>
    <row r="911" spans="1:5" s="43" customFormat="1" ht="15" outlineLevel="2">
      <c r="A911" s="68" t="s">
        <v>730</v>
      </c>
      <c r="B911" s="52"/>
      <c r="C911" s="52"/>
      <c r="D911" s="53">
        <f t="shared" si="14"/>
        <v>0</v>
      </c>
      <c r="E911" s="54"/>
    </row>
    <row r="912" spans="1:5" s="43" customFormat="1" ht="15" outlineLevel="2">
      <c r="A912" s="68" t="s">
        <v>731</v>
      </c>
      <c r="B912" s="52"/>
      <c r="C912" s="52"/>
      <c r="D912" s="53">
        <f t="shared" si="14"/>
        <v>0</v>
      </c>
      <c r="E912" s="54"/>
    </row>
    <row r="913" spans="1:5" s="43" customFormat="1" ht="15" outlineLevel="2">
      <c r="A913" s="68" t="s">
        <v>732</v>
      </c>
      <c r="B913" s="52">
        <v>3</v>
      </c>
      <c r="C913" s="52">
        <v>3</v>
      </c>
      <c r="D913" s="53">
        <f t="shared" si="14"/>
        <v>1</v>
      </c>
      <c r="E913" s="54"/>
    </row>
    <row r="914" spans="1:5" s="43" customFormat="1" ht="15" outlineLevel="2">
      <c r="A914" s="68" t="s">
        <v>733</v>
      </c>
      <c r="B914" s="52"/>
      <c r="C914" s="52"/>
      <c r="D914" s="53">
        <f t="shared" si="14"/>
        <v>0</v>
      </c>
      <c r="E914" s="54"/>
    </row>
    <row r="915" spans="1:5" s="43" customFormat="1" ht="15" outlineLevel="2">
      <c r="A915" s="68" t="s">
        <v>734</v>
      </c>
      <c r="B915" s="52"/>
      <c r="C915" s="52"/>
      <c r="D915" s="53">
        <f t="shared" si="14"/>
        <v>0</v>
      </c>
      <c r="E915" s="54"/>
    </row>
    <row r="916" spans="1:5" s="43" customFormat="1" ht="15" outlineLevel="2">
      <c r="A916" s="68" t="s">
        <v>735</v>
      </c>
      <c r="B916" s="52"/>
      <c r="C916" s="52"/>
      <c r="D916" s="53">
        <f t="shared" si="14"/>
        <v>0</v>
      </c>
      <c r="E916" s="54"/>
    </row>
    <row r="917" spans="1:5" s="43" customFormat="1" ht="15" outlineLevel="2">
      <c r="A917" s="68" t="s">
        <v>736</v>
      </c>
      <c r="B917" s="52"/>
      <c r="C917" s="52"/>
      <c r="D917" s="53">
        <f t="shared" si="14"/>
        <v>0</v>
      </c>
      <c r="E917" s="54"/>
    </row>
    <row r="918" spans="1:5" s="43" customFormat="1" ht="15" outlineLevel="2">
      <c r="A918" s="68" t="s">
        <v>737</v>
      </c>
      <c r="B918" s="52"/>
      <c r="C918" s="52"/>
      <c r="D918" s="53">
        <f t="shared" si="14"/>
        <v>0</v>
      </c>
      <c r="E918" s="54"/>
    </row>
    <row r="919" spans="1:5" s="43" customFormat="1" ht="15" outlineLevel="2">
      <c r="A919" s="68" t="s">
        <v>738</v>
      </c>
      <c r="B919" s="52"/>
      <c r="C919" s="52"/>
      <c r="D919" s="53">
        <f t="shared" si="14"/>
        <v>0</v>
      </c>
      <c r="E919" s="54"/>
    </row>
    <row r="920" spans="1:5" s="43" customFormat="1" ht="15" outlineLevel="2">
      <c r="A920" s="68" t="s">
        <v>739</v>
      </c>
      <c r="B920" s="52"/>
      <c r="C920" s="52"/>
      <c r="D920" s="53">
        <f t="shared" si="14"/>
        <v>0</v>
      </c>
      <c r="E920" s="54"/>
    </row>
    <row r="921" spans="1:5" s="43" customFormat="1" ht="15" outlineLevel="2">
      <c r="A921" s="68" t="s">
        <v>740</v>
      </c>
      <c r="B921" s="52">
        <v>78</v>
      </c>
      <c r="C921" s="52">
        <v>93</v>
      </c>
      <c r="D921" s="53">
        <f t="shared" si="14"/>
        <v>1.1923076923076923</v>
      </c>
      <c r="E921" s="54"/>
    </row>
    <row r="922" spans="1:5" s="43" customFormat="1" ht="15" outlineLevel="2">
      <c r="A922" s="68" t="s">
        <v>741</v>
      </c>
      <c r="B922" s="52"/>
      <c r="C922" s="52"/>
      <c r="D922" s="53">
        <f t="shared" si="14"/>
        <v>0</v>
      </c>
      <c r="E922" s="54"/>
    </row>
    <row r="923" spans="1:5" s="43" customFormat="1" ht="15" outlineLevel="2">
      <c r="A923" s="68" t="s">
        <v>742</v>
      </c>
      <c r="B923" s="52"/>
      <c r="C923" s="52"/>
      <c r="D923" s="53">
        <f t="shared" si="14"/>
        <v>0</v>
      </c>
      <c r="E923" s="54"/>
    </row>
    <row r="924" spans="1:5" s="43" customFormat="1" ht="15" outlineLevel="2">
      <c r="A924" s="68" t="s">
        <v>743</v>
      </c>
      <c r="B924" s="52"/>
      <c r="C924" s="52"/>
      <c r="D924" s="53">
        <f t="shared" si="14"/>
        <v>0</v>
      </c>
      <c r="E924" s="54"/>
    </row>
    <row r="925" spans="1:5" s="43" customFormat="1" ht="15" outlineLevel="2">
      <c r="A925" s="68" t="s">
        <v>744</v>
      </c>
      <c r="B925" s="52"/>
      <c r="C925" s="52"/>
      <c r="D925" s="53">
        <f t="shared" si="14"/>
        <v>0</v>
      </c>
      <c r="E925" s="54"/>
    </row>
    <row r="926" spans="1:5" s="43" customFormat="1" ht="15" outlineLevel="2">
      <c r="A926" s="68" t="s">
        <v>745</v>
      </c>
      <c r="B926" s="52">
        <v>2714</v>
      </c>
      <c r="C926" s="52">
        <v>810</v>
      </c>
      <c r="D926" s="53">
        <f t="shared" si="14"/>
        <v>0.2984524686809138</v>
      </c>
      <c r="E926" s="54"/>
    </row>
    <row r="927" spans="1:5" s="43" customFormat="1" ht="15" outlineLevel="1">
      <c r="A927" s="68" t="s">
        <v>746</v>
      </c>
      <c r="B927" s="58">
        <f>SUM(B928:B936)</f>
        <v>0</v>
      </c>
      <c r="C927" s="58">
        <f>SUM(C928:C936)</f>
        <v>0</v>
      </c>
      <c r="D927" s="53">
        <f t="shared" si="14"/>
        <v>0</v>
      </c>
      <c r="E927" s="54"/>
    </row>
    <row r="928" spans="1:5" s="43" customFormat="1" ht="15" outlineLevel="2">
      <c r="A928" s="68" t="s">
        <v>45</v>
      </c>
      <c r="B928" s="52"/>
      <c r="C928" s="52"/>
      <c r="D928" s="53">
        <f t="shared" si="14"/>
        <v>0</v>
      </c>
      <c r="E928" s="54"/>
    </row>
    <row r="929" spans="1:5" s="43" customFormat="1" ht="15" outlineLevel="2">
      <c r="A929" s="68" t="s">
        <v>46</v>
      </c>
      <c r="B929" s="52"/>
      <c r="C929" s="52"/>
      <c r="D929" s="53">
        <f t="shared" si="14"/>
        <v>0</v>
      </c>
      <c r="E929" s="54"/>
    </row>
    <row r="930" spans="1:5" s="43" customFormat="1" ht="15" outlineLevel="2">
      <c r="A930" s="68" t="s">
        <v>47</v>
      </c>
      <c r="B930" s="52"/>
      <c r="C930" s="52"/>
      <c r="D930" s="53">
        <f t="shared" si="14"/>
        <v>0</v>
      </c>
      <c r="E930" s="54"/>
    </row>
    <row r="931" spans="1:5" s="43" customFormat="1" ht="15" outlineLevel="2">
      <c r="A931" s="68" t="s">
        <v>747</v>
      </c>
      <c r="B931" s="52"/>
      <c r="C931" s="52"/>
      <c r="D931" s="53">
        <f t="shared" si="14"/>
        <v>0</v>
      </c>
      <c r="E931" s="54"/>
    </row>
    <row r="932" spans="1:5" s="43" customFormat="1" ht="15" outlineLevel="2">
      <c r="A932" s="68" t="s">
        <v>748</v>
      </c>
      <c r="B932" s="52"/>
      <c r="C932" s="52"/>
      <c r="D932" s="53">
        <f t="shared" si="14"/>
        <v>0</v>
      </c>
      <c r="E932" s="54"/>
    </row>
    <row r="933" spans="1:5" s="43" customFormat="1" ht="15" outlineLevel="2">
      <c r="A933" s="68" t="s">
        <v>749</v>
      </c>
      <c r="B933" s="52"/>
      <c r="C933" s="52"/>
      <c r="D933" s="53">
        <f t="shared" si="14"/>
        <v>0</v>
      </c>
      <c r="E933" s="54"/>
    </row>
    <row r="934" spans="1:5" s="43" customFormat="1" ht="15" outlineLevel="2">
      <c r="A934" s="68" t="s">
        <v>750</v>
      </c>
      <c r="B934" s="52"/>
      <c r="C934" s="52"/>
      <c r="D934" s="53">
        <f t="shared" si="14"/>
        <v>0</v>
      </c>
      <c r="E934" s="54"/>
    </row>
    <row r="935" spans="1:5" s="43" customFormat="1" ht="15" outlineLevel="2">
      <c r="A935" s="68" t="s">
        <v>751</v>
      </c>
      <c r="B935" s="52"/>
      <c r="C935" s="52"/>
      <c r="D935" s="53">
        <f t="shared" si="14"/>
        <v>0</v>
      </c>
      <c r="E935" s="54"/>
    </row>
    <row r="936" spans="1:5" s="43" customFormat="1" ht="15" outlineLevel="2">
      <c r="A936" s="68" t="s">
        <v>752</v>
      </c>
      <c r="B936" s="52"/>
      <c r="C936" s="52"/>
      <c r="D936" s="53">
        <f t="shared" si="14"/>
        <v>0</v>
      </c>
      <c r="E936" s="54"/>
    </row>
    <row r="937" spans="1:5" s="43" customFormat="1" ht="15" outlineLevel="1">
      <c r="A937" s="68" t="s">
        <v>753</v>
      </c>
      <c r="B937" s="58">
        <f>SUM(B938:B946)</f>
        <v>0</v>
      </c>
      <c r="C937" s="58">
        <f>SUM(C938:C946)</f>
        <v>0</v>
      </c>
      <c r="D937" s="53">
        <f t="shared" si="14"/>
        <v>0</v>
      </c>
      <c r="E937" s="54"/>
    </row>
    <row r="938" spans="1:5" s="43" customFormat="1" ht="15" outlineLevel="2">
      <c r="A938" s="68" t="s">
        <v>45</v>
      </c>
      <c r="B938" s="52"/>
      <c r="C938" s="52"/>
      <c r="D938" s="53">
        <f t="shared" si="14"/>
        <v>0</v>
      </c>
      <c r="E938" s="54"/>
    </row>
    <row r="939" spans="1:5" s="43" customFormat="1" ht="15" outlineLevel="2">
      <c r="A939" s="68" t="s">
        <v>46</v>
      </c>
      <c r="B939" s="52"/>
      <c r="C939" s="52"/>
      <c r="D939" s="53">
        <f t="shared" si="14"/>
        <v>0</v>
      </c>
      <c r="E939" s="54"/>
    </row>
    <row r="940" spans="1:5" s="43" customFormat="1" ht="15" outlineLevel="2">
      <c r="A940" s="68" t="s">
        <v>47</v>
      </c>
      <c r="B940" s="52"/>
      <c r="C940" s="52"/>
      <c r="D940" s="53">
        <f t="shared" si="14"/>
        <v>0</v>
      </c>
      <c r="E940" s="54"/>
    </row>
    <row r="941" spans="1:5" s="43" customFormat="1" ht="15" outlineLevel="2">
      <c r="A941" s="68" t="s">
        <v>754</v>
      </c>
      <c r="B941" s="52"/>
      <c r="C941" s="52"/>
      <c r="D941" s="53">
        <f t="shared" si="14"/>
        <v>0</v>
      </c>
      <c r="E941" s="54"/>
    </row>
    <row r="942" spans="1:5" s="43" customFormat="1" ht="15" outlineLevel="2">
      <c r="A942" s="68" t="s">
        <v>755</v>
      </c>
      <c r="B942" s="52"/>
      <c r="C942" s="52"/>
      <c r="D942" s="53">
        <f t="shared" si="14"/>
        <v>0</v>
      </c>
      <c r="E942" s="54"/>
    </row>
    <row r="943" spans="1:5" s="43" customFormat="1" ht="15" outlineLevel="2">
      <c r="A943" s="68" t="s">
        <v>756</v>
      </c>
      <c r="B943" s="52"/>
      <c r="C943" s="52"/>
      <c r="D943" s="53">
        <f t="shared" si="14"/>
        <v>0</v>
      </c>
      <c r="E943" s="54"/>
    </row>
    <row r="944" spans="1:5" s="43" customFormat="1" ht="15" outlineLevel="2">
      <c r="A944" s="68" t="s">
        <v>757</v>
      </c>
      <c r="B944" s="52"/>
      <c r="C944" s="52"/>
      <c r="D944" s="53">
        <f t="shared" si="14"/>
        <v>0</v>
      </c>
      <c r="E944" s="54"/>
    </row>
    <row r="945" spans="1:5" s="43" customFormat="1" ht="15" outlineLevel="2">
      <c r="A945" s="68" t="s">
        <v>758</v>
      </c>
      <c r="B945" s="52"/>
      <c r="C945" s="52"/>
      <c r="D945" s="53">
        <f t="shared" si="14"/>
        <v>0</v>
      </c>
      <c r="E945" s="54"/>
    </row>
    <row r="946" spans="1:5" s="43" customFormat="1" ht="15" outlineLevel="2">
      <c r="A946" s="68" t="s">
        <v>759</v>
      </c>
      <c r="B946" s="52"/>
      <c r="C946" s="52"/>
      <c r="D946" s="53">
        <f t="shared" si="14"/>
        <v>0</v>
      </c>
      <c r="E946" s="54"/>
    </row>
    <row r="947" spans="1:5" s="43" customFormat="1" ht="15" outlineLevel="1">
      <c r="A947" s="68" t="s">
        <v>760</v>
      </c>
      <c r="B947" s="58">
        <f>SUM(B948:B951)</f>
        <v>593</v>
      </c>
      <c r="C947" s="58">
        <f>SUM(C948:C951)</f>
        <v>557</v>
      </c>
      <c r="D947" s="53">
        <f t="shared" si="14"/>
        <v>0.93929173693086</v>
      </c>
      <c r="E947" s="54"/>
    </row>
    <row r="948" spans="1:5" s="43" customFormat="1" ht="15" outlineLevel="2">
      <c r="A948" s="68" t="s">
        <v>761</v>
      </c>
      <c r="B948" s="52">
        <v>6</v>
      </c>
      <c r="C948" s="52">
        <v>67</v>
      </c>
      <c r="D948" s="53">
        <f t="shared" si="14"/>
        <v>11.166666666666666</v>
      </c>
      <c r="E948" s="54"/>
    </row>
    <row r="949" spans="1:5" s="43" customFormat="1" ht="15" outlineLevel="2">
      <c r="A949" s="68" t="s">
        <v>762</v>
      </c>
      <c r="B949" s="52">
        <v>470</v>
      </c>
      <c r="C949" s="52">
        <v>260</v>
      </c>
      <c r="D949" s="53">
        <f t="shared" si="14"/>
        <v>0.5531914893617021</v>
      </c>
      <c r="E949" s="54"/>
    </row>
    <row r="950" spans="1:5" s="43" customFormat="1" ht="15" outlineLevel="2">
      <c r="A950" s="68" t="s">
        <v>763</v>
      </c>
      <c r="B950" s="52">
        <v>8</v>
      </c>
      <c r="C950" s="52"/>
      <c r="D950" s="53">
        <f t="shared" si="14"/>
        <v>0</v>
      </c>
      <c r="E950" s="54"/>
    </row>
    <row r="951" spans="1:5" s="43" customFormat="1" ht="15" outlineLevel="2">
      <c r="A951" s="68" t="s">
        <v>764</v>
      </c>
      <c r="B951" s="52">
        <v>109</v>
      </c>
      <c r="C951" s="52">
        <v>230</v>
      </c>
      <c r="D951" s="53">
        <f t="shared" si="14"/>
        <v>2.110091743119266</v>
      </c>
      <c r="E951" s="54"/>
    </row>
    <row r="952" spans="1:5" s="43" customFormat="1" ht="15" outlineLevel="1">
      <c r="A952" s="68" t="s">
        <v>765</v>
      </c>
      <c r="B952" s="58">
        <f>SUM(B953:B958)</f>
        <v>12</v>
      </c>
      <c r="C952" s="58">
        <f>SUM(C953:C958)</f>
        <v>0</v>
      </c>
      <c r="D952" s="53">
        <f t="shared" si="14"/>
        <v>0</v>
      </c>
      <c r="E952" s="54"/>
    </row>
    <row r="953" spans="1:5" s="43" customFormat="1" ht="15" outlineLevel="2">
      <c r="A953" s="68" t="s">
        <v>45</v>
      </c>
      <c r="B953" s="52">
        <v>12</v>
      </c>
      <c r="C953" s="52"/>
      <c r="D953" s="53">
        <f t="shared" si="14"/>
        <v>0</v>
      </c>
      <c r="E953" s="54"/>
    </row>
    <row r="954" spans="1:5" s="43" customFormat="1" ht="15" outlineLevel="2">
      <c r="A954" s="68" t="s">
        <v>46</v>
      </c>
      <c r="B954" s="52"/>
      <c r="C954" s="52"/>
      <c r="D954" s="53">
        <f t="shared" si="14"/>
        <v>0</v>
      </c>
      <c r="E954" s="54"/>
    </row>
    <row r="955" spans="1:5" s="43" customFormat="1" ht="15" outlineLevel="2">
      <c r="A955" s="68" t="s">
        <v>47</v>
      </c>
      <c r="B955" s="52"/>
      <c r="C955" s="52"/>
      <c r="D955" s="53">
        <f t="shared" si="14"/>
        <v>0</v>
      </c>
      <c r="E955" s="54"/>
    </row>
    <row r="956" spans="1:5" s="43" customFormat="1" ht="15" outlineLevel="2">
      <c r="A956" s="68" t="s">
        <v>751</v>
      </c>
      <c r="B956" s="52"/>
      <c r="C956" s="52"/>
      <c r="D956" s="53">
        <f t="shared" si="14"/>
        <v>0</v>
      </c>
      <c r="E956" s="54"/>
    </row>
    <row r="957" spans="1:5" s="43" customFormat="1" ht="15" outlineLevel="2">
      <c r="A957" s="68" t="s">
        <v>766</v>
      </c>
      <c r="B957" s="52"/>
      <c r="C957" s="52"/>
      <c r="D957" s="53">
        <f t="shared" si="14"/>
        <v>0</v>
      </c>
      <c r="E957" s="54"/>
    </row>
    <row r="958" spans="1:5" s="43" customFormat="1" ht="15" outlineLevel="2">
      <c r="A958" s="68" t="s">
        <v>767</v>
      </c>
      <c r="B958" s="52"/>
      <c r="C958" s="52"/>
      <c r="D958" s="53">
        <f t="shared" si="14"/>
        <v>0</v>
      </c>
      <c r="E958" s="54"/>
    </row>
    <row r="959" spans="1:5" s="43" customFormat="1" ht="15" outlineLevel="1">
      <c r="A959" s="68" t="s">
        <v>768</v>
      </c>
      <c r="B959" s="58">
        <f>SUM(B960:B963)</f>
        <v>20</v>
      </c>
      <c r="C959" s="58">
        <f>SUM(C960:C963)</f>
        <v>0</v>
      </c>
      <c r="D959" s="53">
        <f t="shared" si="14"/>
        <v>0</v>
      </c>
      <c r="E959" s="54"/>
    </row>
    <row r="960" spans="1:5" s="43" customFormat="1" ht="15" outlineLevel="2">
      <c r="A960" s="68" t="s">
        <v>769</v>
      </c>
      <c r="B960" s="52">
        <v>20</v>
      </c>
      <c r="C960" s="52"/>
      <c r="D960" s="53">
        <f t="shared" si="14"/>
        <v>0</v>
      </c>
      <c r="E960" s="54"/>
    </row>
    <row r="961" spans="1:5" s="43" customFormat="1" ht="15" outlineLevel="2">
      <c r="A961" s="68" t="s">
        <v>770</v>
      </c>
      <c r="B961" s="52"/>
      <c r="C961" s="52"/>
      <c r="D961" s="53">
        <f t="shared" si="14"/>
        <v>0</v>
      </c>
      <c r="E961" s="54"/>
    </row>
    <row r="962" spans="1:5" s="43" customFormat="1" ht="15" outlineLevel="2">
      <c r="A962" s="68" t="s">
        <v>771</v>
      </c>
      <c r="B962" s="52"/>
      <c r="C962" s="52"/>
      <c r="D962" s="53">
        <f t="shared" si="14"/>
        <v>0</v>
      </c>
      <c r="E962" s="54"/>
    </row>
    <row r="963" spans="1:5" s="43" customFormat="1" ht="15" outlineLevel="2">
      <c r="A963" s="68" t="s">
        <v>772</v>
      </c>
      <c r="B963" s="52"/>
      <c r="C963" s="52"/>
      <c r="D963" s="53">
        <f t="shared" si="14"/>
        <v>0</v>
      </c>
      <c r="E963" s="54"/>
    </row>
    <row r="964" spans="1:5" s="43" customFormat="1" ht="15" outlineLevel="1">
      <c r="A964" s="68" t="s">
        <v>773</v>
      </c>
      <c r="B964" s="58">
        <f>SUM(B965:B966)</f>
        <v>0</v>
      </c>
      <c r="C964" s="58">
        <f>SUM(C965:C966)</f>
        <v>0</v>
      </c>
      <c r="D964" s="53">
        <f t="shared" si="14"/>
        <v>0</v>
      </c>
      <c r="E964" s="54"/>
    </row>
    <row r="965" spans="1:5" s="43" customFormat="1" ht="15" outlineLevel="2">
      <c r="A965" s="68" t="s">
        <v>774</v>
      </c>
      <c r="B965" s="52"/>
      <c r="C965" s="52"/>
      <c r="D965" s="53">
        <f aca="true" t="shared" si="15" ref="D965:D1028">IF(B965&lt;&gt;0,C965/B965,0)</f>
        <v>0</v>
      </c>
      <c r="E965" s="54"/>
    </row>
    <row r="966" spans="1:5" s="43" customFormat="1" ht="15" outlineLevel="2">
      <c r="A966" s="68" t="s">
        <v>775</v>
      </c>
      <c r="B966" s="52"/>
      <c r="C966" s="52"/>
      <c r="D966" s="53">
        <f t="shared" si="15"/>
        <v>0</v>
      </c>
      <c r="E966" s="54"/>
    </row>
    <row r="967" spans="1:5" s="43" customFormat="1" ht="15">
      <c r="A967" s="69" t="s">
        <v>776</v>
      </c>
      <c r="B967" s="52">
        <f>SUM(B968,B978,B994,B999,B1010,B1017,B1025)</f>
        <v>2567</v>
      </c>
      <c r="C967" s="52">
        <f>SUM(C968,C978,C994,C999,C1010,C1017,C1025)</f>
        <v>7701</v>
      </c>
      <c r="D967" s="53">
        <f t="shared" si="15"/>
        <v>3</v>
      </c>
      <c r="E967" s="54"/>
    </row>
    <row r="968" spans="1:5" s="43" customFormat="1" ht="15" outlineLevel="1">
      <c r="A968" s="68" t="s">
        <v>777</v>
      </c>
      <c r="B968" s="58">
        <f>SUM(B969:B977)</f>
        <v>0</v>
      </c>
      <c r="C968" s="58">
        <f>SUM(C969:C977)</f>
        <v>0</v>
      </c>
      <c r="D968" s="53">
        <f t="shared" si="15"/>
        <v>0</v>
      </c>
      <c r="E968" s="54"/>
    </row>
    <row r="969" spans="1:5" s="43" customFormat="1" ht="15" outlineLevel="2">
      <c r="A969" s="68" t="s">
        <v>45</v>
      </c>
      <c r="B969" s="52"/>
      <c r="C969" s="52"/>
      <c r="D969" s="53">
        <f t="shared" si="15"/>
        <v>0</v>
      </c>
      <c r="E969" s="54"/>
    </row>
    <row r="970" spans="1:5" s="43" customFormat="1" ht="15" outlineLevel="2">
      <c r="A970" s="68" t="s">
        <v>46</v>
      </c>
      <c r="B970" s="52"/>
      <c r="C970" s="52"/>
      <c r="D970" s="53">
        <f t="shared" si="15"/>
        <v>0</v>
      </c>
      <c r="E970" s="54"/>
    </row>
    <row r="971" spans="1:5" s="43" customFormat="1" ht="15" outlineLevel="2">
      <c r="A971" s="68" t="s">
        <v>47</v>
      </c>
      <c r="B971" s="52"/>
      <c r="C971" s="52"/>
      <c r="D971" s="53">
        <f t="shared" si="15"/>
        <v>0</v>
      </c>
      <c r="E971" s="54"/>
    </row>
    <row r="972" spans="1:5" s="43" customFormat="1" ht="15" outlineLevel="2">
      <c r="A972" s="68" t="s">
        <v>778</v>
      </c>
      <c r="B972" s="52"/>
      <c r="C972" s="52"/>
      <c r="D972" s="53">
        <f t="shared" si="15"/>
        <v>0</v>
      </c>
      <c r="E972" s="54"/>
    </row>
    <row r="973" spans="1:5" s="43" customFormat="1" ht="15" outlineLevel="2">
      <c r="A973" s="68" t="s">
        <v>779</v>
      </c>
      <c r="B973" s="52"/>
      <c r="C973" s="52"/>
      <c r="D973" s="53">
        <f t="shared" si="15"/>
        <v>0</v>
      </c>
      <c r="E973" s="54"/>
    </row>
    <row r="974" spans="1:5" s="43" customFormat="1" ht="15" outlineLevel="2">
      <c r="A974" s="68" t="s">
        <v>780</v>
      </c>
      <c r="B974" s="52"/>
      <c r="C974" s="52"/>
      <c r="D974" s="53">
        <f t="shared" si="15"/>
        <v>0</v>
      </c>
      <c r="E974" s="54"/>
    </row>
    <row r="975" spans="1:5" s="43" customFormat="1" ht="15" outlineLevel="2">
      <c r="A975" s="68" t="s">
        <v>781</v>
      </c>
      <c r="B975" s="52"/>
      <c r="C975" s="52"/>
      <c r="D975" s="53">
        <f t="shared" si="15"/>
        <v>0</v>
      </c>
      <c r="E975" s="54"/>
    </row>
    <row r="976" spans="1:5" s="43" customFormat="1" ht="15" outlineLevel="2">
      <c r="A976" s="68" t="s">
        <v>782</v>
      </c>
      <c r="B976" s="52"/>
      <c r="C976" s="52"/>
      <c r="D976" s="53">
        <f t="shared" si="15"/>
        <v>0</v>
      </c>
      <c r="E976" s="54"/>
    </row>
    <row r="977" spans="1:5" s="43" customFormat="1" ht="15" outlineLevel="2">
      <c r="A977" s="68" t="s">
        <v>783</v>
      </c>
      <c r="B977" s="52"/>
      <c r="C977" s="52"/>
      <c r="D977" s="53">
        <f t="shared" si="15"/>
        <v>0</v>
      </c>
      <c r="E977" s="54"/>
    </row>
    <row r="978" spans="1:5" s="43" customFormat="1" ht="15" outlineLevel="1">
      <c r="A978" s="68" t="s">
        <v>784</v>
      </c>
      <c r="B978" s="58">
        <f>SUM(B979:B993)</f>
        <v>110</v>
      </c>
      <c r="C978" s="58">
        <f>SUM(C979:C993)</f>
        <v>110</v>
      </c>
      <c r="D978" s="53">
        <f t="shared" si="15"/>
        <v>1</v>
      </c>
      <c r="E978" s="54"/>
    </row>
    <row r="979" spans="1:5" s="43" customFormat="1" ht="15" outlineLevel="2">
      <c r="A979" s="68" t="s">
        <v>45</v>
      </c>
      <c r="B979" s="52"/>
      <c r="C979" s="52"/>
      <c r="D979" s="53">
        <f t="shared" si="15"/>
        <v>0</v>
      </c>
      <c r="E979" s="54"/>
    </row>
    <row r="980" spans="1:5" s="43" customFormat="1" ht="15" outlineLevel="2">
      <c r="A980" s="68" t="s">
        <v>46</v>
      </c>
      <c r="B980" s="52"/>
      <c r="C980" s="52"/>
      <c r="D980" s="53">
        <f t="shared" si="15"/>
        <v>0</v>
      </c>
      <c r="E980" s="54"/>
    </row>
    <row r="981" spans="1:5" s="43" customFormat="1" ht="15" outlineLevel="2">
      <c r="A981" s="68" t="s">
        <v>47</v>
      </c>
      <c r="B981" s="52"/>
      <c r="C981" s="52"/>
      <c r="D981" s="53">
        <f t="shared" si="15"/>
        <v>0</v>
      </c>
      <c r="E981" s="54"/>
    </row>
    <row r="982" spans="1:5" s="43" customFormat="1" ht="15" outlineLevel="2">
      <c r="A982" s="68" t="s">
        <v>785</v>
      </c>
      <c r="B982" s="52"/>
      <c r="C982" s="52"/>
      <c r="D982" s="53">
        <f t="shared" si="15"/>
        <v>0</v>
      </c>
      <c r="E982" s="54"/>
    </row>
    <row r="983" spans="1:5" s="43" customFormat="1" ht="15" outlineLevel="2">
      <c r="A983" s="68" t="s">
        <v>786</v>
      </c>
      <c r="B983" s="52"/>
      <c r="C983" s="52"/>
      <c r="D983" s="53">
        <f t="shared" si="15"/>
        <v>0</v>
      </c>
      <c r="E983" s="54"/>
    </row>
    <row r="984" spans="1:5" s="43" customFormat="1" ht="15" outlineLevel="2">
      <c r="A984" s="68" t="s">
        <v>787</v>
      </c>
      <c r="B984" s="52"/>
      <c r="C984" s="52"/>
      <c r="D984" s="53">
        <f t="shared" si="15"/>
        <v>0</v>
      </c>
      <c r="E984" s="54"/>
    </row>
    <row r="985" spans="1:5" s="43" customFormat="1" ht="15" outlineLevel="2">
      <c r="A985" s="68" t="s">
        <v>788</v>
      </c>
      <c r="B985" s="52"/>
      <c r="C985" s="52"/>
      <c r="D985" s="53">
        <f t="shared" si="15"/>
        <v>0</v>
      </c>
      <c r="E985" s="54"/>
    </row>
    <row r="986" spans="1:5" s="43" customFormat="1" ht="15" outlineLevel="2">
      <c r="A986" s="68" t="s">
        <v>789</v>
      </c>
      <c r="B986" s="52"/>
      <c r="C986" s="52"/>
      <c r="D986" s="53">
        <f t="shared" si="15"/>
        <v>0</v>
      </c>
      <c r="E986" s="54"/>
    </row>
    <row r="987" spans="1:5" s="43" customFormat="1" ht="15" outlineLevel="2">
      <c r="A987" s="68" t="s">
        <v>790</v>
      </c>
      <c r="B987" s="52"/>
      <c r="C987" s="52"/>
      <c r="D987" s="53">
        <f t="shared" si="15"/>
        <v>0</v>
      </c>
      <c r="E987" s="54"/>
    </row>
    <row r="988" spans="1:5" s="43" customFormat="1" ht="15" outlineLevel="2">
      <c r="A988" s="68" t="s">
        <v>791</v>
      </c>
      <c r="B988" s="52"/>
      <c r="C988" s="52"/>
      <c r="D988" s="53">
        <f t="shared" si="15"/>
        <v>0</v>
      </c>
      <c r="E988" s="54"/>
    </row>
    <row r="989" spans="1:5" s="43" customFormat="1" ht="15" outlineLevel="2">
      <c r="A989" s="68" t="s">
        <v>792</v>
      </c>
      <c r="B989" s="52"/>
      <c r="C989" s="52"/>
      <c r="D989" s="53">
        <f t="shared" si="15"/>
        <v>0</v>
      </c>
      <c r="E989" s="54"/>
    </row>
    <row r="990" spans="1:5" s="43" customFormat="1" ht="15" outlineLevel="2">
      <c r="A990" s="68" t="s">
        <v>793</v>
      </c>
      <c r="B990" s="52"/>
      <c r="C990" s="52"/>
      <c r="D990" s="53">
        <f t="shared" si="15"/>
        <v>0</v>
      </c>
      <c r="E990" s="54"/>
    </row>
    <row r="991" spans="1:5" s="43" customFormat="1" ht="15" outlineLevel="2">
      <c r="A991" s="68" t="s">
        <v>794</v>
      </c>
      <c r="B991" s="52"/>
      <c r="C991" s="52"/>
      <c r="D991" s="53">
        <f t="shared" si="15"/>
        <v>0</v>
      </c>
      <c r="E991" s="54"/>
    </row>
    <row r="992" spans="1:5" s="43" customFormat="1" ht="15" outlineLevel="2">
      <c r="A992" s="68" t="s">
        <v>795</v>
      </c>
      <c r="B992" s="52"/>
      <c r="C992" s="52"/>
      <c r="D992" s="53">
        <f t="shared" si="15"/>
        <v>0</v>
      </c>
      <c r="E992" s="54"/>
    </row>
    <row r="993" spans="1:5" s="43" customFormat="1" ht="15" outlineLevel="2">
      <c r="A993" s="68" t="s">
        <v>796</v>
      </c>
      <c r="B993" s="52">
        <v>110</v>
      </c>
      <c r="C993" s="52">
        <v>110</v>
      </c>
      <c r="D993" s="53">
        <f t="shared" si="15"/>
        <v>1</v>
      </c>
      <c r="E993" s="54"/>
    </row>
    <row r="994" spans="1:5" s="43" customFormat="1" ht="15" outlineLevel="1">
      <c r="A994" s="68" t="s">
        <v>797</v>
      </c>
      <c r="B994" s="58">
        <f>SUM(B995:B998)</f>
        <v>0</v>
      </c>
      <c r="C994" s="58">
        <f>SUM(C995:C998)</f>
        <v>0</v>
      </c>
      <c r="D994" s="53">
        <f t="shared" si="15"/>
        <v>0</v>
      </c>
      <c r="E994" s="54"/>
    </row>
    <row r="995" spans="1:5" s="43" customFormat="1" ht="15" outlineLevel="2">
      <c r="A995" s="68" t="s">
        <v>45</v>
      </c>
      <c r="B995" s="52"/>
      <c r="C995" s="52"/>
      <c r="D995" s="53">
        <f t="shared" si="15"/>
        <v>0</v>
      </c>
      <c r="E995" s="54"/>
    </row>
    <row r="996" spans="1:5" s="43" customFormat="1" ht="15" outlineLevel="2">
      <c r="A996" s="68" t="s">
        <v>46</v>
      </c>
      <c r="B996" s="52"/>
      <c r="C996" s="52"/>
      <c r="D996" s="53">
        <f t="shared" si="15"/>
        <v>0</v>
      </c>
      <c r="E996" s="54"/>
    </row>
    <row r="997" spans="1:5" s="43" customFormat="1" ht="15" outlineLevel="2">
      <c r="A997" s="68" t="s">
        <v>47</v>
      </c>
      <c r="B997" s="52"/>
      <c r="C997" s="52"/>
      <c r="D997" s="53">
        <f t="shared" si="15"/>
        <v>0</v>
      </c>
      <c r="E997" s="54"/>
    </row>
    <row r="998" spans="1:5" s="43" customFormat="1" ht="15" outlineLevel="2">
      <c r="A998" s="68" t="s">
        <v>798</v>
      </c>
      <c r="B998" s="52"/>
      <c r="C998" s="52"/>
      <c r="D998" s="53">
        <f t="shared" si="15"/>
        <v>0</v>
      </c>
      <c r="E998" s="54"/>
    </row>
    <row r="999" spans="1:5" s="43" customFormat="1" ht="15" outlineLevel="1">
      <c r="A999" s="68" t="s">
        <v>799</v>
      </c>
      <c r="B999" s="58">
        <f>SUM(B1000:B1009)</f>
        <v>1381</v>
      </c>
      <c r="C999" s="58">
        <f>SUM(C1000:C1009)</f>
        <v>6278</v>
      </c>
      <c r="D999" s="53">
        <f t="shared" si="15"/>
        <v>4.545981173062998</v>
      </c>
      <c r="E999" s="54"/>
    </row>
    <row r="1000" spans="1:5" s="43" customFormat="1" ht="15" outlineLevel="2">
      <c r="A1000" s="68" t="s">
        <v>45</v>
      </c>
      <c r="B1000" s="52">
        <v>253</v>
      </c>
      <c r="C1000" s="52">
        <v>394</v>
      </c>
      <c r="D1000" s="53">
        <f t="shared" si="15"/>
        <v>1.5573122529644268</v>
      </c>
      <c r="E1000" s="54"/>
    </row>
    <row r="1001" spans="1:5" s="43" customFormat="1" ht="15" outlineLevel="2">
      <c r="A1001" s="68" t="s">
        <v>46</v>
      </c>
      <c r="B1001" s="52">
        <v>317</v>
      </c>
      <c r="C1001" s="52">
        <v>246</v>
      </c>
      <c r="D1001" s="53">
        <f t="shared" si="15"/>
        <v>0.7760252365930599</v>
      </c>
      <c r="E1001" s="54"/>
    </row>
    <row r="1002" spans="1:5" s="43" customFormat="1" ht="15" outlineLevel="2">
      <c r="A1002" s="68" t="s">
        <v>47</v>
      </c>
      <c r="B1002" s="52"/>
      <c r="C1002" s="52"/>
      <c r="D1002" s="53">
        <f t="shared" si="15"/>
        <v>0</v>
      </c>
      <c r="E1002" s="54"/>
    </row>
    <row r="1003" spans="1:5" s="43" customFormat="1" ht="15" outlineLevel="2">
      <c r="A1003" s="68" t="s">
        <v>800</v>
      </c>
      <c r="B1003" s="52"/>
      <c r="C1003" s="52"/>
      <c r="D1003" s="53">
        <f t="shared" si="15"/>
        <v>0</v>
      </c>
      <c r="E1003" s="54"/>
    </row>
    <row r="1004" spans="1:5" s="43" customFormat="1" ht="15" outlineLevel="2">
      <c r="A1004" s="68" t="s">
        <v>801</v>
      </c>
      <c r="B1004" s="52"/>
      <c r="C1004" s="52"/>
      <c r="D1004" s="53">
        <f t="shared" si="15"/>
        <v>0</v>
      </c>
      <c r="E1004" s="54"/>
    </row>
    <row r="1005" spans="1:5" s="43" customFormat="1" ht="15" outlineLevel="2">
      <c r="A1005" s="68" t="s">
        <v>802</v>
      </c>
      <c r="B1005" s="52"/>
      <c r="C1005" s="52"/>
      <c r="D1005" s="53">
        <f t="shared" si="15"/>
        <v>0</v>
      </c>
      <c r="E1005" s="54"/>
    </row>
    <row r="1006" spans="1:5" s="43" customFormat="1" ht="15" outlineLevel="2">
      <c r="A1006" s="68" t="s">
        <v>803</v>
      </c>
      <c r="B1006" s="52"/>
      <c r="C1006" s="52"/>
      <c r="D1006" s="53">
        <f t="shared" si="15"/>
        <v>0</v>
      </c>
      <c r="E1006" s="54"/>
    </row>
    <row r="1007" spans="1:5" s="43" customFormat="1" ht="15" outlineLevel="2">
      <c r="A1007" s="68" t="s">
        <v>804</v>
      </c>
      <c r="B1007" s="52"/>
      <c r="C1007" s="52"/>
      <c r="D1007" s="53">
        <f t="shared" si="15"/>
        <v>0</v>
      </c>
      <c r="E1007" s="54"/>
    </row>
    <row r="1008" spans="1:5" s="43" customFormat="1" ht="15" outlineLevel="2">
      <c r="A1008" s="68" t="s">
        <v>54</v>
      </c>
      <c r="B1008" s="52"/>
      <c r="C1008" s="52"/>
      <c r="D1008" s="53">
        <f t="shared" si="15"/>
        <v>0</v>
      </c>
      <c r="E1008" s="54"/>
    </row>
    <row r="1009" spans="1:5" s="43" customFormat="1" ht="15" outlineLevel="2">
      <c r="A1009" s="68" t="s">
        <v>805</v>
      </c>
      <c r="B1009" s="52">
        <v>811</v>
      </c>
      <c r="C1009" s="52">
        <v>5638</v>
      </c>
      <c r="D1009" s="53">
        <f t="shared" si="15"/>
        <v>6.951911220715166</v>
      </c>
      <c r="E1009" s="54"/>
    </row>
    <row r="1010" spans="1:5" s="43" customFormat="1" ht="15" outlineLevel="1">
      <c r="A1010" s="68" t="s">
        <v>806</v>
      </c>
      <c r="B1010" s="58">
        <f>SUM(B1011:B1016)</f>
        <v>0</v>
      </c>
      <c r="C1010" s="58">
        <f>SUM(C1011:C1016)</f>
        <v>0</v>
      </c>
      <c r="D1010" s="53">
        <f t="shared" si="15"/>
        <v>0</v>
      </c>
      <c r="E1010" s="54"/>
    </row>
    <row r="1011" spans="1:5" s="43" customFormat="1" ht="15" outlineLevel="2">
      <c r="A1011" s="68" t="s">
        <v>45</v>
      </c>
      <c r="B1011" s="52"/>
      <c r="C1011" s="52"/>
      <c r="D1011" s="53">
        <f t="shared" si="15"/>
        <v>0</v>
      </c>
      <c r="E1011" s="54"/>
    </row>
    <row r="1012" spans="1:5" s="43" customFormat="1" ht="15" outlineLevel="2">
      <c r="A1012" s="68" t="s">
        <v>46</v>
      </c>
      <c r="B1012" s="52"/>
      <c r="C1012" s="52"/>
      <c r="D1012" s="53">
        <f t="shared" si="15"/>
        <v>0</v>
      </c>
      <c r="E1012" s="54"/>
    </row>
    <row r="1013" spans="1:5" s="43" customFormat="1" ht="15" outlineLevel="2">
      <c r="A1013" s="68" t="s">
        <v>47</v>
      </c>
      <c r="B1013" s="52"/>
      <c r="C1013" s="52"/>
      <c r="D1013" s="53">
        <f t="shared" si="15"/>
        <v>0</v>
      </c>
      <c r="E1013" s="54"/>
    </row>
    <row r="1014" spans="1:5" s="43" customFormat="1" ht="15" outlineLevel="2">
      <c r="A1014" s="68" t="s">
        <v>807</v>
      </c>
      <c r="B1014" s="52"/>
      <c r="C1014" s="52"/>
      <c r="D1014" s="53">
        <f t="shared" si="15"/>
        <v>0</v>
      </c>
      <c r="E1014" s="54"/>
    </row>
    <row r="1015" spans="1:5" s="43" customFormat="1" ht="15" outlineLevel="2">
      <c r="A1015" s="68" t="s">
        <v>808</v>
      </c>
      <c r="B1015" s="52"/>
      <c r="C1015" s="52"/>
      <c r="D1015" s="53">
        <f t="shared" si="15"/>
        <v>0</v>
      </c>
      <c r="E1015" s="54"/>
    </row>
    <row r="1016" spans="1:5" s="43" customFormat="1" ht="15" outlineLevel="2">
      <c r="A1016" s="68" t="s">
        <v>809</v>
      </c>
      <c r="B1016" s="52"/>
      <c r="C1016" s="52"/>
      <c r="D1016" s="53">
        <f t="shared" si="15"/>
        <v>0</v>
      </c>
      <c r="E1016" s="54"/>
    </row>
    <row r="1017" spans="1:5" s="43" customFormat="1" ht="15" outlineLevel="1">
      <c r="A1017" s="68" t="s">
        <v>810</v>
      </c>
      <c r="B1017" s="58">
        <f>SUM(B1018:B1024)</f>
        <v>629</v>
      </c>
      <c r="C1017" s="58">
        <f>SUM(C1018:C1024)</f>
        <v>772</v>
      </c>
      <c r="D1017" s="53">
        <f t="shared" si="15"/>
        <v>1.2273449920508743</v>
      </c>
      <c r="E1017" s="54"/>
    </row>
    <row r="1018" spans="1:5" s="43" customFormat="1" ht="15" outlineLevel="2">
      <c r="A1018" s="68" t="s">
        <v>45</v>
      </c>
      <c r="B1018" s="52"/>
      <c r="C1018" s="52"/>
      <c r="D1018" s="53">
        <f t="shared" si="15"/>
        <v>0</v>
      </c>
      <c r="E1018" s="54"/>
    </row>
    <row r="1019" spans="1:5" s="43" customFormat="1" ht="15" outlineLevel="2">
      <c r="A1019" s="68" t="s">
        <v>46</v>
      </c>
      <c r="B1019" s="52"/>
      <c r="C1019" s="52"/>
      <c r="D1019" s="53">
        <f t="shared" si="15"/>
        <v>0</v>
      </c>
      <c r="E1019" s="54"/>
    </row>
    <row r="1020" spans="1:5" s="43" customFormat="1" ht="15" outlineLevel="2">
      <c r="A1020" s="68" t="s">
        <v>47</v>
      </c>
      <c r="B1020" s="52"/>
      <c r="C1020" s="52"/>
      <c r="D1020" s="53">
        <f t="shared" si="15"/>
        <v>0</v>
      </c>
      <c r="E1020" s="54"/>
    </row>
    <row r="1021" spans="1:5" s="43" customFormat="1" ht="15" outlineLevel="2">
      <c r="A1021" s="68" t="s">
        <v>811</v>
      </c>
      <c r="B1021" s="52"/>
      <c r="C1021" s="52"/>
      <c r="D1021" s="53">
        <f t="shared" si="15"/>
        <v>0</v>
      </c>
      <c r="E1021" s="54"/>
    </row>
    <row r="1022" spans="1:5" s="43" customFormat="1" ht="15" outlineLevel="2">
      <c r="A1022" s="68" t="s">
        <v>812</v>
      </c>
      <c r="B1022" s="52">
        <v>625</v>
      </c>
      <c r="C1022" s="52">
        <v>700</v>
      </c>
      <c r="D1022" s="53">
        <f t="shared" si="15"/>
        <v>1.12</v>
      </c>
      <c r="E1022" s="54"/>
    </row>
    <row r="1023" spans="1:5" s="43" customFormat="1" ht="15" outlineLevel="2">
      <c r="A1023" s="68" t="s">
        <v>813</v>
      </c>
      <c r="B1023" s="52"/>
      <c r="C1023" s="52"/>
      <c r="D1023" s="53">
        <f t="shared" si="15"/>
        <v>0</v>
      </c>
      <c r="E1023" s="54"/>
    </row>
    <row r="1024" spans="1:5" s="43" customFormat="1" ht="15" outlineLevel="2">
      <c r="A1024" s="68" t="s">
        <v>814</v>
      </c>
      <c r="B1024" s="52">
        <v>4</v>
      </c>
      <c r="C1024" s="52">
        <v>72</v>
      </c>
      <c r="D1024" s="53">
        <f t="shared" si="15"/>
        <v>18</v>
      </c>
      <c r="E1024" s="54"/>
    </row>
    <row r="1025" spans="1:5" s="43" customFormat="1" ht="15" outlineLevel="1">
      <c r="A1025" s="68" t="s">
        <v>815</v>
      </c>
      <c r="B1025" s="58">
        <f>SUM(B1026:B1030)</f>
        <v>447</v>
      </c>
      <c r="C1025" s="58">
        <f>SUM(C1026:C1030)</f>
        <v>541</v>
      </c>
      <c r="D1025" s="53">
        <f t="shared" si="15"/>
        <v>1.2102908277404922</v>
      </c>
      <c r="E1025" s="54"/>
    </row>
    <row r="1026" spans="1:5" s="43" customFormat="1" ht="15" outlineLevel="2">
      <c r="A1026" s="68" t="s">
        <v>816</v>
      </c>
      <c r="B1026" s="52"/>
      <c r="C1026" s="52"/>
      <c r="D1026" s="53">
        <f t="shared" si="15"/>
        <v>0</v>
      </c>
      <c r="E1026" s="54"/>
    </row>
    <row r="1027" spans="1:5" s="43" customFormat="1" ht="15" outlineLevel="2">
      <c r="A1027" s="68" t="s">
        <v>817</v>
      </c>
      <c r="B1027" s="52"/>
      <c r="C1027" s="52"/>
      <c r="D1027" s="53">
        <f t="shared" si="15"/>
        <v>0</v>
      </c>
      <c r="E1027" s="54"/>
    </row>
    <row r="1028" spans="1:5" s="43" customFormat="1" ht="15" outlineLevel="2">
      <c r="A1028" s="68" t="s">
        <v>818</v>
      </c>
      <c r="B1028" s="52"/>
      <c r="C1028" s="52"/>
      <c r="D1028" s="53">
        <f t="shared" si="15"/>
        <v>0</v>
      </c>
      <c r="E1028" s="54"/>
    </row>
    <row r="1029" spans="1:5" s="43" customFormat="1" ht="15" outlineLevel="2">
      <c r="A1029" s="68" t="s">
        <v>819</v>
      </c>
      <c r="B1029" s="52"/>
      <c r="C1029" s="52"/>
      <c r="D1029" s="53">
        <f aca="true" t="shared" si="16" ref="D1029:D1092">IF(B1029&lt;&gt;0,C1029/B1029,0)</f>
        <v>0</v>
      </c>
      <c r="E1029" s="54"/>
    </row>
    <row r="1030" spans="1:5" s="43" customFormat="1" ht="15" outlineLevel="2">
      <c r="A1030" s="68" t="s">
        <v>820</v>
      </c>
      <c r="B1030" s="52">
        <v>447</v>
      </c>
      <c r="C1030" s="52">
        <v>541</v>
      </c>
      <c r="D1030" s="53">
        <f t="shared" si="16"/>
        <v>1.2102908277404922</v>
      </c>
      <c r="E1030" s="54"/>
    </row>
    <row r="1031" spans="1:5" s="43" customFormat="1" ht="15">
      <c r="A1031" s="69" t="s">
        <v>821</v>
      </c>
      <c r="B1031" s="52">
        <f>SUM(B1032,B1042,B1048)</f>
        <v>540</v>
      </c>
      <c r="C1031" s="52">
        <f>SUM(C1032,C1042,C1048)</f>
        <v>480</v>
      </c>
      <c r="D1031" s="53">
        <f t="shared" si="16"/>
        <v>0.8888888888888888</v>
      </c>
      <c r="E1031" s="54"/>
    </row>
    <row r="1032" spans="1:5" s="43" customFormat="1" ht="15" outlineLevel="1">
      <c r="A1032" s="68" t="s">
        <v>822</v>
      </c>
      <c r="B1032" s="58">
        <f>SUM(B1033:B1041)</f>
        <v>488</v>
      </c>
      <c r="C1032" s="58">
        <f>SUM(C1033:C1041)</f>
        <v>334</v>
      </c>
      <c r="D1032" s="53">
        <f t="shared" si="16"/>
        <v>0.6844262295081968</v>
      </c>
      <c r="E1032" s="54"/>
    </row>
    <row r="1033" spans="1:5" s="43" customFormat="1" ht="15" outlineLevel="2">
      <c r="A1033" s="68" t="s">
        <v>45</v>
      </c>
      <c r="B1033" s="52">
        <v>129</v>
      </c>
      <c r="C1033" s="52">
        <v>114</v>
      </c>
      <c r="D1033" s="53">
        <f t="shared" si="16"/>
        <v>0.8837209302325582</v>
      </c>
      <c r="E1033" s="54"/>
    </row>
    <row r="1034" spans="1:5" s="43" customFormat="1" ht="15" outlineLevel="2">
      <c r="A1034" s="68" t="s">
        <v>46</v>
      </c>
      <c r="B1034" s="52">
        <v>3</v>
      </c>
      <c r="C1034" s="52">
        <v>10</v>
      </c>
      <c r="D1034" s="53">
        <f t="shared" si="16"/>
        <v>3.3333333333333335</v>
      </c>
      <c r="E1034" s="54"/>
    </row>
    <row r="1035" spans="1:5" s="43" customFormat="1" ht="15" outlineLevel="2">
      <c r="A1035" s="68" t="s">
        <v>47</v>
      </c>
      <c r="B1035" s="52"/>
      <c r="C1035" s="52"/>
      <c r="D1035" s="53">
        <f t="shared" si="16"/>
        <v>0</v>
      </c>
      <c r="E1035" s="54"/>
    </row>
    <row r="1036" spans="1:5" s="43" customFormat="1" ht="15" outlineLevel="2">
      <c r="A1036" s="68" t="s">
        <v>823</v>
      </c>
      <c r="B1036" s="52"/>
      <c r="C1036" s="52"/>
      <c r="D1036" s="53">
        <f t="shared" si="16"/>
        <v>0</v>
      </c>
      <c r="E1036" s="54"/>
    </row>
    <row r="1037" spans="1:5" s="43" customFormat="1" ht="15" outlineLevel="2">
      <c r="A1037" s="68" t="s">
        <v>824</v>
      </c>
      <c r="B1037" s="52"/>
      <c r="C1037" s="52"/>
      <c r="D1037" s="53">
        <f t="shared" si="16"/>
        <v>0</v>
      </c>
      <c r="E1037" s="54"/>
    </row>
    <row r="1038" spans="1:5" s="43" customFormat="1" ht="15" outlineLevel="2">
      <c r="A1038" s="68" t="s">
        <v>825</v>
      </c>
      <c r="B1038" s="52"/>
      <c r="C1038" s="52"/>
      <c r="D1038" s="53">
        <f t="shared" si="16"/>
        <v>0</v>
      </c>
      <c r="E1038" s="54"/>
    </row>
    <row r="1039" spans="1:5" s="43" customFormat="1" ht="15" outlineLevel="2">
      <c r="A1039" s="68" t="s">
        <v>826</v>
      </c>
      <c r="B1039" s="52"/>
      <c r="C1039" s="52"/>
      <c r="D1039" s="53">
        <f t="shared" si="16"/>
        <v>0</v>
      </c>
      <c r="E1039" s="54"/>
    </row>
    <row r="1040" spans="1:5" s="43" customFormat="1" ht="15" outlineLevel="2">
      <c r="A1040" s="68" t="s">
        <v>54</v>
      </c>
      <c r="B1040" s="52">
        <v>32</v>
      </c>
      <c r="C1040" s="52"/>
      <c r="D1040" s="53">
        <f t="shared" si="16"/>
        <v>0</v>
      </c>
      <c r="E1040" s="54"/>
    </row>
    <row r="1041" spans="1:5" s="43" customFormat="1" ht="15" outlineLevel="2">
      <c r="A1041" s="68" t="s">
        <v>827</v>
      </c>
      <c r="B1041" s="52">
        <v>324</v>
      </c>
      <c r="C1041" s="52">
        <v>210</v>
      </c>
      <c r="D1041" s="53">
        <f t="shared" si="16"/>
        <v>0.6481481481481481</v>
      </c>
      <c r="E1041" s="54"/>
    </row>
    <row r="1042" spans="1:5" s="43" customFormat="1" ht="15" outlineLevel="1">
      <c r="A1042" s="68" t="s">
        <v>828</v>
      </c>
      <c r="B1042" s="58">
        <f>SUM(B1043:B1047)</f>
        <v>52</v>
      </c>
      <c r="C1042" s="58">
        <f>SUM(C1043:C1047)</f>
        <v>60</v>
      </c>
      <c r="D1042" s="53">
        <f t="shared" si="16"/>
        <v>1.1538461538461537</v>
      </c>
      <c r="E1042" s="54"/>
    </row>
    <row r="1043" spans="1:5" s="43" customFormat="1" ht="15" outlineLevel="2">
      <c r="A1043" s="68" t="s">
        <v>45</v>
      </c>
      <c r="B1043" s="52"/>
      <c r="C1043" s="52"/>
      <c r="D1043" s="53">
        <f t="shared" si="16"/>
        <v>0</v>
      </c>
      <c r="E1043" s="54"/>
    </row>
    <row r="1044" spans="1:5" s="43" customFormat="1" ht="15" outlineLevel="2">
      <c r="A1044" s="68" t="s">
        <v>46</v>
      </c>
      <c r="B1044" s="52"/>
      <c r="C1044" s="52"/>
      <c r="D1044" s="53">
        <f t="shared" si="16"/>
        <v>0</v>
      </c>
      <c r="E1044" s="54"/>
    </row>
    <row r="1045" spans="1:5" s="43" customFormat="1" ht="15" outlineLevel="2">
      <c r="A1045" s="68" t="s">
        <v>47</v>
      </c>
      <c r="B1045" s="52"/>
      <c r="C1045" s="52"/>
      <c r="D1045" s="53">
        <f t="shared" si="16"/>
        <v>0</v>
      </c>
      <c r="E1045" s="54"/>
    </row>
    <row r="1046" spans="1:5" s="43" customFormat="1" ht="15" outlineLevel="2">
      <c r="A1046" s="68" t="s">
        <v>829</v>
      </c>
      <c r="B1046" s="52"/>
      <c r="C1046" s="52"/>
      <c r="D1046" s="53">
        <f t="shared" si="16"/>
        <v>0</v>
      </c>
      <c r="E1046" s="54"/>
    </row>
    <row r="1047" spans="1:5" s="43" customFormat="1" ht="15" outlineLevel="2">
      <c r="A1047" s="68" t="s">
        <v>830</v>
      </c>
      <c r="B1047" s="52">
        <v>52</v>
      </c>
      <c r="C1047" s="52">
        <v>60</v>
      </c>
      <c r="D1047" s="53">
        <f t="shared" si="16"/>
        <v>1.1538461538461537</v>
      </c>
      <c r="E1047" s="54"/>
    </row>
    <row r="1048" spans="1:5" s="43" customFormat="1" ht="15" outlineLevel="1">
      <c r="A1048" s="68" t="s">
        <v>831</v>
      </c>
      <c r="B1048" s="58">
        <f>SUM(B1049:B1050)</f>
        <v>0</v>
      </c>
      <c r="C1048" s="58">
        <f>SUM(C1049:C1050)</f>
        <v>86</v>
      </c>
      <c r="D1048" s="53">
        <f t="shared" si="16"/>
        <v>0</v>
      </c>
      <c r="E1048" s="54"/>
    </row>
    <row r="1049" spans="1:5" s="43" customFormat="1" ht="15" outlineLevel="2">
      <c r="A1049" s="68" t="s">
        <v>832</v>
      </c>
      <c r="B1049" s="52"/>
      <c r="C1049" s="52">
        <v>16</v>
      </c>
      <c r="D1049" s="53">
        <f t="shared" si="16"/>
        <v>0</v>
      </c>
      <c r="E1049" s="54"/>
    </row>
    <row r="1050" spans="1:5" s="43" customFormat="1" ht="15" outlineLevel="2">
      <c r="A1050" s="68" t="s">
        <v>833</v>
      </c>
      <c r="B1050" s="52"/>
      <c r="C1050" s="52">
        <v>70</v>
      </c>
      <c r="D1050" s="53">
        <f t="shared" si="16"/>
        <v>0</v>
      </c>
      <c r="E1050" s="54"/>
    </row>
    <row r="1051" spans="1:5" s="43" customFormat="1" ht="15">
      <c r="A1051" s="69" t="s">
        <v>834</v>
      </c>
      <c r="B1051" s="52">
        <f>SUM(B1052,B1059,B1069,B1075,B1078)</f>
        <v>70</v>
      </c>
      <c r="C1051" s="52">
        <f>SUM(C1052,C1059,C1069,C1075,C1078)</f>
        <v>70</v>
      </c>
      <c r="D1051" s="53">
        <f t="shared" si="16"/>
        <v>1</v>
      </c>
      <c r="E1051" s="54"/>
    </row>
    <row r="1052" spans="1:5" s="43" customFormat="1" ht="15" outlineLevel="1">
      <c r="A1052" s="68" t="s">
        <v>835</v>
      </c>
      <c r="B1052" s="58">
        <f>SUM(B1053:B1058)</f>
        <v>40</v>
      </c>
      <c r="C1052" s="58">
        <f>SUM(C1053:C1058)</f>
        <v>40</v>
      </c>
      <c r="D1052" s="53">
        <f t="shared" si="16"/>
        <v>1</v>
      </c>
      <c r="E1052" s="54"/>
    </row>
    <row r="1053" spans="1:5" s="43" customFormat="1" ht="15" outlineLevel="2">
      <c r="A1053" s="68" t="s">
        <v>45</v>
      </c>
      <c r="B1053" s="52">
        <v>40</v>
      </c>
      <c r="C1053" s="52">
        <v>40</v>
      </c>
      <c r="D1053" s="53">
        <f t="shared" si="16"/>
        <v>1</v>
      </c>
      <c r="E1053" s="54"/>
    </row>
    <row r="1054" spans="1:5" s="43" customFormat="1" ht="15" outlineLevel="2">
      <c r="A1054" s="68" t="s">
        <v>46</v>
      </c>
      <c r="B1054" s="52"/>
      <c r="C1054" s="52"/>
      <c r="D1054" s="53">
        <f t="shared" si="16"/>
        <v>0</v>
      </c>
      <c r="E1054" s="54"/>
    </row>
    <row r="1055" spans="1:5" s="43" customFormat="1" ht="15" outlineLevel="2">
      <c r="A1055" s="68" t="s">
        <v>47</v>
      </c>
      <c r="B1055" s="52"/>
      <c r="C1055" s="52"/>
      <c r="D1055" s="53">
        <f t="shared" si="16"/>
        <v>0</v>
      </c>
      <c r="E1055" s="54"/>
    </row>
    <row r="1056" spans="1:5" s="43" customFormat="1" ht="15" outlineLevel="2">
      <c r="A1056" s="68" t="s">
        <v>836</v>
      </c>
      <c r="B1056" s="52"/>
      <c r="C1056" s="52"/>
      <c r="D1056" s="53">
        <f t="shared" si="16"/>
        <v>0</v>
      </c>
      <c r="E1056" s="54"/>
    </row>
    <row r="1057" spans="1:5" s="43" customFormat="1" ht="15" outlineLevel="2">
      <c r="A1057" s="68" t="s">
        <v>54</v>
      </c>
      <c r="B1057" s="52"/>
      <c r="C1057" s="52"/>
      <c r="D1057" s="53">
        <f t="shared" si="16"/>
        <v>0</v>
      </c>
      <c r="E1057" s="54"/>
    </row>
    <row r="1058" spans="1:5" s="43" customFormat="1" ht="15" outlineLevel="2">
      <c r="A1058" s="68" t="s">
        <v>837</v>
      </c>
      <c r="B1058" s="52"/>
      <c r="C1058" s="52"/>
      <c r="D1058" s="53">
        <f t="shared" si="16"/>
        <v>0</v>
      </c>
      <c r="E1058" s="54"/>
    </row>
    <row r="1059" spans="1:5" s="43" customFormat="1" ht="15" outlineLevel="1">
      <c r="A1059" s="68" t="s">
        <v>838</v>
      </c>
      <c r="B1059" s="58">
        <f>SUM(B1060:B1068)</f>
        <v>0</v>
      </c>
      <c r="C1059" s="58">
        <f>SUM(C1060:C1068)</f>
        <v>0</v>
      </c>
      <c r="D1059" s="53">
        <f t="shared" si="16"/>
        <v>0</v>
      </c>
      <c r="E1059" s="54"/>
    </row>
    <row r="1060" spans="1:5" s="43" customFormat="1" ht="15" outlineLevel="2">
      <c r="A1060" s="68" t="s">
        <v>839</v>
      </c>
      <c r="B1060" s="52"/>
      <c r="C1060" s="52"/>
      <c r="D1060" s="53">
        <f t="shared" si="16"/>
        <v>0</v>
      </c>
      <c r="E1060" s="54"/>
    </row>
    <row r="1061" spans="1:5" s="43" customFormat="1" ht="15" outlineLevel="2">
      <c r="A1061" s="68" t="s">
        <v>840</v>
      </c>
      <c r="B1061" s="52"/>
      <c r="C1061" s="52"/>
      <c r="D1061" s="53">
        <f t="shared" si="16"/>
        <v>0</v>
      </c>
      <c r="E1061" s="54"/>
    </row>
    <row r="1062" spans="1:5" s="43" customFormat="1" ht="15" outlineLevel="2">
      <c r="A1062" s="68" t="s">
        <v>841</v>
      </c>
      <c r="B1062" s="52"/>
      <c r="C1062" s="52"/>
      <c r="D1062" s="53">
        <f t="shared" si="16"/>
        <v>0</v>
      </c>
      <c r="E1062" s="54"/>
    </row>
    <row r="1063" spans="1:5" s="43" customFormat="1" ht="15" outlineLevel="2">
      <c r="A1063" s="68" t="s">
        <v>842</v>
      </c>
      <c r="B1063" s="52"/>
      <c r="C1063" s="52"/>
      <c r="D1063" s="53">
        <f t="shared" si="16"/>
        <v>0</v>
      </c>
      <c r="E1063" s="54"/>
    </row>
    <row r="1064" spans="1:5" s="43" customFormat="1" ht="15" outlineLevel="2">
      <c r="A1064" s="68" t="s">
        <v>843</v>
      </c>
      <c r="B1064" s="52"/>
      <c r="C1064" s="52"/>
      <c r="D1064" s="53">
        <f t="shared" si="16"/>
        <v>0</v>
      </c>
      <c r="E1064" s="54"/>
    </row>
    <row r="1065" spans="1:5" s="43" customFormat="1" ht="15" outlineLevel="2">
      <c r="A1065" s="68" t="s">
        <v>844</v>
      </c>
      <c r="B1065" s="52"/>
      <c r="C1065" s="52"/>
      <c r="D1065" s="53">
        <f t="shared" si="16"/>
        <v>0</v>
      </c>
      <c r="E1065" s="54"/>
    </row>
    <row r="1066" spans="1:5" s="43" customFormat="1" ht="15" outlineLevel="2">
      <c r="A1066" s="68" t="s">
        <v>845</v>
      </c>
      <c r="B1066" s="52"/>
      <c r="C1066" s="52"/>
      <c r="D1066" s="53">
        <f t="shared" si="16"/>
        <v>0</v>
      </c>
      <c r="E1066" s="54"/>
    </row>
    <row r="1067" spans="1:5" s="43" customFormat="1" ht="15" outlineLevel="2">
      <c r="A1067" s="68" t="s">
        <v>846</v>
      </c>
      <c r="B1067" s="52"/>
      <c r="C1067" s="52"/>
      <c r="D1067" s="53">
        <f t="shared" si="16"/>
        <v>0</v>
      </c>
      <c r="E1067" s="54"/>
    </row>
    <row r="1068" spans="1:5" s="43" customFormat="1" ht="15" outlineLevel="2">
      <c r="A1068" s="68" t="s">
        <v>847</v>
      </c>
      <c r="B1068" s="52"/>
      <c r="C1068" s="52"/>
      <c r="D1068" s="53">
        <f t="shared" si="16"/>
        <v>0</v>
      </c>
      <c r="E1068" s="54"/>
    </row>
    <row r="1069" spans="1:5" s="43" customFormat="1" ht="15" outlineLevel="1">
      <c r="A1069" s="68" t="s">
        <v>848</v>
      </c>
      <c r="B1069" s="58">
        <f>SUM(B1070:B1074)</f>
        <v>30</v>
      </c>
      <c r="C1069" s="58">
        <f>SUM(C1070:C1074)</f>
        <v>30</v>
      </c>
      <c r="D1069" s="53">
        <f t="shared" si="16"/>
        <v>1</v>
      </c>
      <c r="E1069" s="54"/>
    </row>
    <row r="1070" spans="1:5" s="43" customFormat="1" ht="15" outlineLevel="2">
      <c r="A1070" s="68" t="s">
        <v>849</v>
      </c>
      <c r="B1070" s="52"/>
      <c r="C1070" s="52"/>
      <c r="D1070" s="53">
        <f t="shared" si="16"/>
        <v>0</v>
      </c>
      <c r="E1070" s="54"/>
    </row>
    <row r="1071" spans="1:5" s="43" customFormat="1" ht="15" outlineLevel="2">
      <c r="A1071" s="71" t="s">
        <v>850</v>
      </c>
      <c r="B1071" s="52"/>
      <c r="C1071" s="52"/>
      <c r="D1071" s="53">
        <f t="shared" si="16"/>
        <v>0</v>
      </c>
      <c r="E1071" s="54"/>
    </row>
    <row r="1072" spans="1:5" s="43" customFormat="1" ht="15" outlineLevel="2">
      <c r="A1072" s="68" t="s">
        <v>851</v>
      </c>
      <c r="B1072" s="52"/>
      <c r="C1072" s="52"/>
      <c r="D1072" s="53">
        <f t="shared" si="16"/>
        <v>0</v>
      </c>
      <c r="E1072" s="54"/>
    </row>
    <row r="1073" spans="1:5" s="43" customFormat="1" ht="15" outlineLevel="2">
      <c r="A1073" s="68" t="s">
        <v>852</v>
      </c>
      <c r="B1073" s="52"/>
      <c r="C1073" s="52"/>
      <c r="D1073" s="53">
        <f t="shared" si="16"/>
        <v>0</v>
      </c>
      <c r="E1073" s="54"/>
    </row>
    <row r="1074" spans="1:5" s="43" customFormat="1" ht="15" outlineLevel="2">
      <c r="A1074" s="68" t="s">
        <v>853</v>
      </c>
      <c r="B1074" s="52">
        <v>30</v>
      </c>
      <c r="C1074" s="52">
        <v>30</v>
      </c>
      <c r="D1074" s="53">
        <f t="shared" si="16"/>
        <v>1</v>
      </c>
      <c r="E1074" s="54"/>
    </row>
    <row r="1075" spans="1:5" s="43" customFormat="1" ht="15" outlineLevel="1">
      <c r="A1075" s="68" t="s">
        <v>854</v>
      </c>
      <c r="B1075" s="58">
        <f>SUM(B1076:B1077)</f>
        <v>0</v>
      </c>
      <c r="C1075" s="58">
        <f>SUM(C1076:C1077)</f>
        <v>0</v>
      </c>
      <c r="D1075" s="53">
        <f t="shared" si="16"/>
        <v>0</v>
      </c>
      <c r="E1075" s="54"/>
    </row>
    <row r="1076" spans="1:5" s="43" customFormat="1" ht="15" outlineLevel="2">
      <c r="A1076" s="68" t="s">
        <v>855</v>
      </c>
      <c r="B1076" s="52"/>
      <c r="C1076" s="52"/>
      <c r="D1076" s="53">
        <f t="shared" si="16"/>
        <v>0</v>
      </c>
      <c r="E1076" s="54"/>
    </row>
    <row r="1077" spans="1:5" s="43" customFormat="1" ht="15" outlineLevel="2">
      <c r="A1077" s="68" t="s">
        <v>856</v>
      </c>
      <c r="B1077" s="52"/>
      <c r="C1077" s="52"/>
      <c r="D1077" s="53">
        <f t="shared" si="16"/>
        <v>0</v>
      </c>
      <c r="E1077" s="54"/>
    </row>
    <row r="1078" spans="1:5" s="43" customFormat="1" ht="15" outlineLevel="1">
      <c r="A1078" s="68" t="s">
        <v>857</v>
      </c>
      <c r="B1078" s="58">
        <f>SUM(B1079,B1080)</f>
        <v>0</v>
      </c>
      <c r="C1078" s="58">
        <f>SUM(C1079,C1080)</f>
        <v>0</v>
      </c>
      <c r="D1078" s="53">
        <f t="shared" si="16"/>
        <v>0</v>
      </c>
      <c r="E1078" s="54"/>
    </row>
    <row r="1079" spans="1:5" s="43" customFormat="1" ht="15" outlineLevel="2">
      <c r="A1079" s="68" t="s">
        <v>858</v>
      </c>
      <c r="B1079" s="52"/>
      <c r="C1079" s="52"/>
      <c r="D1079" s="53">
        <f t="shared" si="16"/>
        <v>0</v>
      </c>
      <c r="E1079" s="54"/>
    </row>
    <row r="1080" spans="1:5" s="43" customFormat="1" ht="15" outlineLevel="2">
      <c r="A1080" s="68" t="s">
        <v>859</v>
      </c>
      <c r="B1080" s="52"/>
      <c r="C1080" s="52"/>
      <c r="D1080" s="53">
        <f t="shared" si="16"/>
        <v>0</v>
      </c>
      <c r="E1080" s="54"/>
    </row>
    <row r="1081" spans="1:5" s="43" customFormat="1" ht="15">
      <c r="A1081" s="69" t="s">
        <v>860</v>
      </c>
      <c r="B1081" s="52">
        <f>SUM(B1082:B1090)</f>
        <v>0</v>
      </c>
      <c r="C1081" s="52">
        <f>SUM(C1082:C1090)</f>
        <v>0</v>
      </c>
      <c r="D1081" s="53">
        <f t="shared" si="16"/>
        <v>0</v>
      </c>
      <c r="E1081" s="54"/>
    </row>
    <row r="1082" spans="1:5" s="43" customFormat="1" ht="15" outlineLevel="1">
      <c r="A1082" s="68" t="s">
        <v>861</v>
      </c>
      <c r="B1082" s="52"/>
      <c r="C1082" s="52"/>
      <c r="D1082" s="53">
        <f t="shared" si="16"/>
        <v>0</v>
      </c>
      <c r="E1082" s="54"/>
    </row>
    <row r="1083" spans="1:5" s="43" customFormat="1" ht="15" outlineLevel="1">
      <c r="A1083" s="68" t="s">
        <v>862</v>
      </c>
      <c r="B1083" s="52"/>
      <c r="C1083" s="52"/>
      <c r="D1083" s="53">
        <f t="shared" si="16"/>
        <v>0</v>
      </c>
      <c r="E1083" s="54"/>
    </row>
    <row r="1084" spans="1:5" s="43" customFormat="1" ht="15" outlineLevel="1">
      <c r="A1084" s="68" t="s">
        <v>863</v>
      </c>
      <c r="B1084" s="52"/>
      <c r="C1084" s="52"/>
      <c r="D1084" s="53">
        <f t="shared" si="16"/>
        <v>0</v>
      </c>
      <c r="E1084" s="54"/>
    </row>
    <row r="1085" spans="1:5" s="43" customFormat="1" ht="15" outlineLevel="1">
      <c r="A1085" s="68" t="s">
        <v>864</v>
      </c>
      <c r="B1085" s="52"/>
      <c r="C1085" s="52"/>
      <c r="D1085" s="53">
        <f t="shared" si="16"/>
        <v>0</v>
      </c>
      <c r="E1085" s="54"/>
    </row>
    <row r="1086" spans="1:5" s="43" customFormat="1" ht="15" outlineLevel="1">
      <c r="A1086" s="68" t="s">
        <v>865</v>
      </c>
      <c r="B1086" s="52"/>
      <c r="C1086" s="52"/>
      <c r="D1086" s="53">
        <f t="shared" si="16"/>
        <v>0</v>
      </c>
      <c r="E1086" s="54"/>
    </row>
    <row r="1087" spans="1:5" s="43" customFormat="1" ht="15" outlineLevel="1">
      <c r="A1087" s="68" t="s">
        <v>866</v>
      </c>
      <c r="B1087" s="52"/>
      <c r="C1087" s="52"/>
      <c r="D1087" s="53">
        <f t="shared" si="16"/>
        <v>0</v>
      </c>
      <c r="E1087" s="54"/>
    </row>
    <row r="1088" spans="1:5" s="43" customFormat="1" ht="15" outlineLevel="1">
      <c r="A1088" s="68" t="s">
        <v>867</v>
      </c>
      <c r="B1088" s="52"/>
      <c r="C1088" s="52"/>
      <c r="D1088" s="53">
        <f t="shared" si="16"/>
        <v>0</v>
      </c>
      <c r="E1088" s="54"/>
    </row>
    <row r="1089" spans="1:5" s="43" customFormat="1" ht="15" outlineLevel="1">
      <c r="A1089" s="68" t="s">
        <v>868</v>
      </c>
      <c r="B1089" s="52"/>
      <c r="C1089" s="52"/>
      <c r="D1089" s="53">
        <f t="shared" si="16"/>
        <v>0</v>
      </c>
      <c r="E1089" s="54"/>
    </row>
    <row r="1090" spans="1:5" s="43" customFormat="1" ht="15" outlineLevel="1">
      <c r="A1090" s="68" t="s">
        <v>869</v>
      </c>
      <c r="B1090" s="52"/>
      <c r="C1090" s="52"/>
      <c r="D1090" s="53">
        <f t="shared" si="16"/>
        <v>0</v>
      </c>
      <c r="E1090" s="54"/>
    </row>
    <row r="1091" spans="1:5" s="43" customFormat="1" ht="15">
      <c r="A1091" s="69" t="s">
        <v>870</v>
      </c>
      <c r="B1091" s="52">
        <f>SUM(B1092,B1119,B1134)</f>
        <v>1800</v>
      </c>
      <c r="C1091" s="52">
        <f>SUM(C1092,C1119,C1134)</f>
        <v>2234</v>
      </c>
      <c r="D1091" s="53">
        <f t="shared" si="16"/>
        <v>1.241111111111111</v>
      </c>
      <c r="E1091" s="54"/>
    </row>
    <row r="1092" spans="1:5" s="43" customFormat="1" ht="15" outlineLevel="1">
      <c r="A1092" s="68" t="s">
        <v>871</v>
      </c>
      <c r="B1092" s="58">
        <f>SUM(B1093:B1118)</f>
        <v>1694</v>
      </c>
      <c r="C1092" s="58">
        <f>SUM(C1093:C1118)</f>
        <v>2086</v>
      </c>
      <c r="D1092" s="53">
        <f t="shared" si="16"/>
        <v>1.2314049586776858</v>
      </c>
      <c r="E1092" s="54"/>
    </row>
    <row r="1093" spans="1:5" s="43" customFormat="1" ht="15" outlineLevel="2">
      <c r="A1093" s="68" t="s">
        <v>45</v>
      </c>
      <c r="B1093" s="52">
        <v>495</v>
      </c>
      <c r="C1093" s="52">
        <v>539</v>
      </c>
      <c r="D1093" s="53">
        <f aca="true" t="shared" si="17" ref="D1093:D1156">IF(B1093&lt;&gt;0,C1093/B1093,0)</f>
        <v>1.0888888888888888</v>
      </c>
      <c r="E1093" s="54"/>
    </row>
    <row r="1094" spans="1:5" s="43" customFormat="1" ht="15" outlineLevel="2">
      <c r="A1094" s="68" t="s">
        <v>46</v>
      </c>
      <c r="B1094" s="52">
        <v>2</v>
      </c>
      <c r="C1094" s="52">
        <v>56</v>
      </c>
      <c r="D1094" s="53">
        <f t="shared" si="17"/>
        <v>28</v>
      </c>
      <c r="E1094" s="54"/>
    </row>
    <row r="1095" spans="1:5" s="43" customFormat="1" ht="15" outlineLevel="2">
      <c r="A1095" s="68" t="s">
        <v>47</v>
      </c>
      <c r="B1095" s="52"/>
      <c r="C1095" s="52"/>
      <c r="D1095" s="53">
        <f t="shared" si="17"/>
        <v>0</v>
      </c>
      <c r="E1095" s="54"/>
    </row>
    <row r="1096" spans="1:5" s="43" customFormat="1" ht="15" outlineLevel="2">
      <c r="A1096" s="68" t="s">
        <v>872</v>
      </c>
      <c r="B1096" s="52"/>
      <c r="C1096" s="52"/>
      <c r="D1096" s="53">
        <f t="shared" si="17"/>
        <v>0</v>
      </c>
      <c r="E1096" s="54"/>
    </row>
    <row r="1097" spans="1:5" s="43" customFormat="1" ht="15" outlineLevel="2">
      <c r="A1097" s="68" t="s">
        <v>873</v>
      </c>
      <c r="B1097" s="52">
        <v>202</v>
      </c>
      <c r="C1097" s="52">
        <v>200</v>
      </c>
      <c r="D1097" s="53">
        <f t="shared" si="17"/>
        <v>0.9900990099009901</v>
      </c>
      <c r="E1097" s="54"/>
    </row>
    <row r="1098" spans="1:5" s="43" customFormat="1" ht="15" outlineLevel="2">
      <c r="A1098" s="68" t="s">
        <v>874</v>
      </c>
      <c r="B1098" s="52"/>
      <c r="C1098" s="52"/>
      <c r="D1098" s="53">
        <f t="shared" si="17"/>
        <v>0</v>
      </c>
      <c r="E1098" s="54"/>
    </row>
    <row r="1099" spans="1:5" s="43" customFormat="1" ht="15" outlineLevel="2">
      <c r="A1099" s="68" t="s">
        <v>875</v>
      </c>
      <c r="B1099" s="52"/>
      <c r="C1099" s="52"/>
      <c r="D1099" s="53">
        <f t="shared" si="17"/>
        <v>0</v>
      </c>
      <c r="E1099" s="54"/>
    </row>
    <row r="1100" spans="1:5" s="43" customFormat="1" ht="15" outlineLevel="2">
      <c r="A1100" s="68" t="s">
        <v>876</v>
      </c>
      <c r="B1100" s="52">
        <v>176</v>
      </c>
      <c r="C1100" s="52">
        <v>168</v>
      </c>
      <c r="D1100" s="53">
        <f t="shared" si="17"/>
        <v>0.9545454545454546</v>
      </c>
      <c r="E1100" s="54"/>
    </row>
    <row r="1101" spans="1:5" s="43" customFormat="1" ht="15" outlineLevel="2">
      <c r="A1101" s="68" t="s">
        <v>877</v>
      </c>
      <c r="B1101" s="52">
        <v>3</v>
      </c>
      <c r="C1101" s="52">
        <v>40</v>
      </c>
      <c r="D1101" s="53">
        <f t="shared" si="17"/>
        <v>13.333333333333334</v>
      </c>
      <c r="E1101" s="54"/>
    </row>
    <row r="1102" spans="1:5" s="43" customFormat="1" ht="15" outlineLevel="2">
      <c r="A1102" s="68" t="s">
        <v>878</v>
      </c>
      <c r="B1102" s="52"/>
      <c r="C1102" s="52"/>
      <c r="D1102" s="53">
        <f t="shared" si="17"/>
        <v>0</v>
      </c>
      <c r="E1102" s="54"/>
    </row>
    <row r="1103" spans="1:5" s="43" customFormat="1" ht="15" outlineLevel="2">
      <c r="A1103" s="68" t="s">
        <v>879</v>
      </c>
      <c r="B1103" s="52"/>
      <c r="C1103" s="52"/>
      <c r="D1103" s="53">
        <f t="shared" si="17"/>
        <v>0</v>
      </c>
      <c r="E1103" s="54"/>
    </row>
    <row r="1104" spans="1:5" s="43" customFormat="1" ht="15" outlineLevel="2">
      <c r="A1104" s="68" t="s">
        <v>880</v>
      </c>
      <c r="B1104" s="52"/>
      <c r="C1104" s="52"/>
      <c r="D1104" s="53">
        <f t="shared" si="17"/>
        <v>0</v>
      </c>
      <c r="E1104" s="54"/>
    </row>
    <row r="1105" spans="1:5" s="43" customFormat="1" ht="15" outlineLevel="2">
      <c r="A1105" s="68" t="s">
        <v>881</v>
      </c>
      <c r="B1105" s="52"/>
      <c r="C1105" s="52"/>
      <c r="D1105" s="53">
        <f t="shared" si="17"/>
        <v>0</v>
      </c>
      <c r="E1105" s="54"/>
    </row>
    <row r="1106" spans="1:5" s="43" customFormat="1" ht="15" outlineLevel="2">
      <c r="A1106" s="68" t="s">
        <v>882</v>
      </c>
      <c r="B1106" s="52"/>
      <c r="C1106" s="52"/>
      <c r="D1106" s="53">
        <f t="shared" si="17"/>
        <v>0</v>
      </c>
      <c r="E1106" s="54"/>
    </row>
    <row r="1107" spans="1:5" s="43" customFormat="1" ht="15" outlineLevel="2">
      <c r="A1107" s="68" t="s">
        <v>883</v>
      </c>
      <c r="B1107" s="52"/>
      <c r="C1107" s="52"/>
      <c r="D1107" s="53">
        <f t="shared" si="17"/>
        <v>0</v>
      </c>
      <c r="E1107" s="54"/>
    </row>
    <row r="1108" spans="1:5" s="43" customFormat="1" ht="15" outlineLevel="2">
      <c r="A1108" s="68" t="s">
        <v>884</v>
      </c>
      <c r="B1108" s="52"/>
      <c r="C1108" s="52"/>
      <c r="D1108" s="53">
        <f t="shared" si="17"/>
        <v>0</v>
      </c>
      <c r="E1108" s="54"/>
    </row>
    <row r="1109" spans="1:5" s="43" customFormat="1" ht="15" outlineLevel="2">
      <c r="A1109" s="68" t="s">
        <v>885</v>
      </c>
      <c r="B1109" s="52"/>
      <c r="C1109" s="52"/>
      <c r="D1109" s="53">
        <f t="shared" si="17"/>
        <v>0</v>
      </c>
      <c r="E1109" s="54"/>
    </row>
    <row r="1110" spans="1:5" s="43" customFormat="1" ht="15" outlineLevel="2">
      <c r="A1110" s="68" t="s">
        <v>886</v>
      </c>
      <c r="B1110" s="52"/>
      <c r="C1110" s="52"/>
      <c r="D1110" s="53">
        <f t="shared" si="17"/>
        <v>0</v>
      </c>
      <c r="E1110" s="54"/>
    </row>
    <row r="1111" spans="1:5" s="43" customFormat="1" ht="15" outlineLevel="2">
      <c r="A1111" s="68" t="s">
        <v>887</v>
      </c>
      <c r="B1111" s="52"/>
      <c r="C1111" s="52"/>
      <c r="D1111" s="53">
        <f t="shared" si="17"/>
        <v>0</v>
      </c>
      <c r="E1111" s="54"/>
    </row>
    <row r="1112" spans="1:5" s="43" customFormat="1" ht="15" outlineLevel="2">
      <c r="A1112" s="68" t="s">
        <v>888</v>
      </c>
      <c r="B1112" s="52"/>
      <c r="C1112" s="52"/>
      <c r="D1112" s="53">
        <f t="shared" si="17"/>
        <v>0</v>
      </c>
      <c r="E1112" s="54"/>
    </row>
    <row r="1113" spans="1:5" s="43" customFormat="1" ht="15" outlineLevel="2">
      <c r="A1113" s="68" t="s">
        <v>889</v>
      </c>
      <c r="B1113" s="52"/>
      <c r="C1113" s="52"/>
      <c r="D1113" s="53">
        <f t="shared" si="17"/>
        <v>0</v>
      </c>
      <c r="E1113" s="54"/>
    </row>
    <row r="1114" spans="1:5" s="43" customFormat="1" ht="15" outlineLevel="2">
      <c r="A1114" s="68" t="s">
        <v>890</v>
      </c>
      <c r="B1114" s="52"/>
      <c r="C1114" s="52"/>
      <c r="D1114" s="53">
        <f t="shared" si="17"/>
        <v>0</v>
      </c>
      <c r="E1114" s="54"/>
    </row>
    <row r="1115" spans="1:5" s="43" customFormat="1" ht="15" outlineLevel="2">
      <c r="A1115" s="68" t="s">
        <v>891</v>
      </c>
      <c r="B1115" s="52"/>
      <c r="C1115" s="52"/>
      <c r="D1115" s="53">
        <f t="shared" si="17"/>
        <v>0</v>
      </c>
      <c r="E1115" s="54"/>
    </row>
    <row r="1116" spans="1:5" s="43" customFormat="1" ht="15" outlineLevel="2">
      <c r="A1116" s="68" t="s">
        <v>892</v>
      </c>
      <c r="B1116" s="52"/>
      <c r="C1116" s="52">
        <v>100</v>
      </c>
      <c r="D1116" s="53">
        <f t="shared" si="17"/>
        <v>0</v>
      </c>
      <c r="E1116" s="54"/>
    </row>
    <row r="1117" spans="1:5" s="43" customFormat="1" ht="15" outlineLevel="2">
      <c r="A1117" s="68" t="s">
        <v>54</v>
      </c>
      <c r="B1117" s="52"/>
      <c r="C1117" s="52"/>
      <c r="D1117" s="53">
        <f t="shared" si="17"/>
        <v>0</v>
      </c>
      <c r="E1117" s="54"/>
    </row>
    <row r="1118" spans="1:5" s="43" customFormat="1" ht="15" outlineLevel="2">
      <c r="A1118" s="68" t="s">
        <v>893</v>
      </c>
      <c r="B1118" s="52">
        <v>816</v>
      </c>
      <c r="C1118" s="52">
        <v>983</v>
      </c>
      <c r="D1118" s="53">
        <f t="shared" si="17"/>
        <v>1.204656862745098</v>
      </c>
      <c r="E1118" s="54"/>
    </row>
    <row r="1119" spans="1:5" s="43" customFormat="1" ht="15" outlineLevel="1">
      <c r="A1119" s="68" t="s">
        <v>894</v>
      </c>
      <c r="B1119" s="58">
        <f>SUM(B1120:B1133)</f>
        <v>106</v>
      </c>
      <c r="C1119" s="58">
        <f>SUM(C1120:C1133)</f>
        <v>148</v>
      </c>
      <c r="D1119" s="53">
        <f t="shared" si="17"/>
        <v>1.3962264150943395</v>
      </c>
      <c r="E1119" s="54"/>
    </row>
    <row r="1120" spans="1:5" s="43" customFormat="1" ht="15" outlineLevel="2">
      <c r="A1120" s="68" t="s">
        <v>45</v>
      </c>
      <c r="B1120" s="52">
        <v>33</v>
      </c>
      <c r="C1120" s="52">
        <v>68</v>
      </c>
      <c r="D1120" s="53">
        <f t="shared" si="17"/>
        <v>2.0606060606060606</v>
      </c>
      <c r="E1120" s="54"/>
    </row>
    <row r="1121" spans="1:5" s="43" customFormat="1" ht="15" outlineLevel="2">
      <c r="A1121" s="68" t="s">
        <v>46</v>
      </c>
      <c r="B1121" s="52"/>
      <c r="C1121" s="52"/>
      <c r="D1121" s="53">
        <f t="shared" si="17"/>
        <v>0</v>
      </c>
      <c r="E1121" s="54"/>
    </row>
    <row r="1122" spans="1:5" s="43" customFormat="1" ht="15" outlineLevel="2">
      <c r="A1122" s="68" t="s">
        <v>47</v>
      </c>
      <c r="B1122" s="52"/>
      <c r="C1122" s="52"/>
      <c r="D1122" s="53">
        <f t="shared" si="17"/>
        <v>0</v>
      </c>
      <c r="E1122" s="54"/>
    </row>
    <row r="1123" spans="1:5" s="43" customFormat="1" ht="15" outlineLevel="2">
      <c r="A1123" s="68" t="s">
        <v>895</v>
      </c>
      <c r="B1123" s="52"/>
      <c r="C1123" s="52"/>
      <c r="D1123" s="53">
        <f t="shared" si="17"/>
        <v>0</v>
      </c>
      <c r="E1123" s="54"/>
    </row>
    <row r="1124" spans="1:5" s="43" customFormat="1" ht="15" outlineLevel="2">
      <c r="A1124" s="68" t="s">
        <v>896</v>
      </c>
      <c r="B1124" s="52">
        <v>12</v>
      </c>
      <c r="C1124" s="52">
        <v>12</v>
      </c>
      <c r="D1124" s="53">
        <f t="shared" si="17"/>
        <v>1</v>
      </c>
      <c r="E1124" s="54"/>
    </row>
    <row r="1125" spans="1:5" s="43" customFormat="1" ht="15" outlineLevel="2">
      <c r="A1125" s="68" t="s">
        <v>897</v>
      </c>
      <c r="B1125" s="52"/>
      <c r="C1125" s="52"/>
      <c r="D1125" s="53">
        <f t="shared" si="17"/>
        <v>0</v>
      </c>
      <c r="E1125" s="54"/>
    </row>
    <row r="1126" spans="1:5" s="43" customFormat="1" ht="15" outlineLevel="2">
      <c r="A1126" s="68" t="s">
        <v>898</v>
      </c>
      <c r="B1126" s="52"/>
      <c r="C1126" s="52"/>
      <c r="D1126" s="53">
        <f t="shared" si="17"/>
        <v>0</v>
      </c>
      <c r="E1126" s="54"/>
    </row>
    <row r="1127" spans="1:5" s="43" customFormat="1" ht="15" outlineLevel="2">
      <c r="A1127" s="68" t="s">
        <v>899</v>
      </c>
      <c r="B1127" s="52">
        <v>61</v>
      </c>
      <c r="C1127" s="52">
        <v>68</v>
      </c>
      <c r="D1127" s="53">
        <f t="shared" si="17"/>
        <v>1.1147540983606556</v>
      </c>
      <c r="E1127" s="54"/>
    </row>
    <row r="1128" spans="1:5" s="43" customFormat="1" ht="15" outlineLevel="2">
      <c r="A1128" s="68" t="s">
        <v>900</v>
      </c>
      <c r="B1128" s="52"/>
      <c r="C1128" s="52"/>
      <c r="D1128" s="53">
        <f t="shared" si="17"/>
        <v>0</v>
      </c>
      <c r="E1128" s="54"/>
    </row>
    <row r="1129" spans="1:5" s="43" customFormat="1" ht="15" outlineLevel="2">
      <c r="A1129" s="68" t="s">
        <v>901</v>
      </c>
      <c r="B1129" s="52"/>
      <c r="C1129" s="52"/>
      <c r="D1129" s="53">
        <f t="shared" si="17"/>
        <v>0</v>
      </c>
      <c r="E1129" s="54"/>
    </row>
    <row r="1130" spans="1:5" s="43" customFormat="1" ht="15" outlineLevel="2">
      <c r="A1130" s="68" t="s">
        <v>902</v>
      </c>
      <c r="B1130" s="52"/>
      <c r="C1130" s="52"/>
      <c r="D1130" s="53">
        <f t="shared" si="17"/>
        <v>0</v>
      </c>
      <c r="E1130" s="54"/>
    </row>
    <row r="1131" spans="1:5" s="43" customFormat="1" ht="15" outlineLevel="2">
      <c r="A1131" s="68" t="s">
        <v>903</v>
      </c>
      <c r="B1131" s="52"/>
      <c r="C1131" s="52"/>
      <c r="D1131" s="53">
        <f t="shared" si="17"/>
        <v>0</v>
      </c>
      <c r="E1131" s="54"/>
    </row>
    <row r="1132" spans="1:5" s="43" customFormat="1" ht="15" outlineLevel="2">
      <c r="A1132" s="68" t="s">
        <v>904</v>
      </c>
      <c r="B1132" s="52"/>
      <c r="C1132" s="52"/>
      <c r="D1132" s="53">
        <f t="shared" si="17"/>
        <v>0</v>
      </c>
      <c r="E1132" s="54"/>
    </row>
    <row r="1133" spans="1:5" s="43" customFormat="1" ht="15" outlineLevel="2">
      <c r="A1133" s="68" t="s">
        <v>905</v>
      </c>
      <c r="B1133" s="52"/>
      <c r="C1133" s="52"/>
      <c r="D1133" s="53">
        <f t="shared" si="17"/>
        <v>0</v>
      </c>
      <c r="E1133" s="54"/>
    </row>
    <row r="1134" spans="1:5" s="43" customFormat="1" ht="15" outlineLevel="1">
      <c r="A1134" s="68" t="s">
        <v>906</v>
      </c>
      <c r="B1134" s="52"/>
      <c r="C1134" s="52"/>
      <c r="D1134" s="53">
        <f t="shared" si="17"/>
        <v>0</v>
      </c>
      <c r="E1134" s="54"/>
    </row>
    <row r="1135" spans="1:5" s="43" customFormat="1" ht="15">
      <c r="A1135" s="69" t="s">
        <v>907</v>
      </c>
      <c r="B1135" s="52">
        <f>SUM(B1136,B1147,B1151)</f>
        <v>7550</v>
      </c>
      <c r="C1135" s="52">
        <f>SUM(C1136,C1147,C1151)</f>
        <v>5479</v>
      </c>
      <c r="D1135" s="53">
        <f t="shared" si="17"/>
        <v>0.7256953642384106</v>
      </c>
      <c r="E1135" s="54"/>
    </row>
    <row r="1136" spans="1:5" s="43" customFormat="1" ht="15" outlineLevel="1">
      <c r="A1136" s="68" t="s">
        <v>908</v>
      </c>
      <c r="B1136" s="58">
        <f>SUM(B1137:B1146)</f>
        <v>5507</v>
      </c>
      <c r="C1136" s="58">
        <f>SUM(C1137:C1146)</f>
        <v>1779</v>
      </c>
      <c r="D1136" s="53">
        <f t="shared" si="17"/>
        <v>0.3230433993099691</v>
      </c>
      <c r="E1136" s="54"/>
    </row>
    <row r="1137" spans="1:5" s="43" customFormat="1" ht="15" outlineLevel="2">
      <c r="A1137" s="68" t="s">
        <v>909</v>
      </c>
      <c r="B1137" s="52"/>
      <c r="C1137" s="52"/>
      <c r="D1137" s="53">
        <f t="shared" si="17"/>
        <v>0</v>
      </c>
      <c r="E1137" s="54"/>
    </row>
    <row r="1138" spans="1:5" s="43" customFormat="1" ht="15" outlineLevel="2">
      <c r="A1138" s="68" t="s">
        <v>910</v>
      </c>
      <c r="B1138" s="52"/>
      <c r="C1138" s="52"/>
      <c r="D1138" s="53">
        <f t="shared" si="17"/>
        <v>0</v>
      </c>
      <c r="E1138" s="54"/>
    </row>
    <row r="1139" spans="1:5" s="43" customFormat="1" ht="15" outlineLevel="2">
      <c r="A1139" s="68" t="s">
        <v>911</v>
      </c>
      <c r="B1139" s="52">
        <v>1237</v>
      </c>
      <c r="C1139" s="52">
        <v>1200</v>
      </c>
      <c r="D1139" s="53">
        <f t="shared" si="17"/>
        <v>0.9700889248181084</v>
      </c>
      <c r="E1139" s="54"/>
    </row>
    <row r="1140" spans="1:5" s="43" customFormat="1" ht="15" outlineLevel="2">
      <c r="A1140" s="68" t="s">
        <v>912</v>
      </c>
      <c r="B1140" s="52"/>
      <c r="C1140" s="52"/>
      <c r="D1140" s="53">
        <f t="shared" si="17"/>
        <v>0</v>
      </c>
      <c r="E1140" s="54"/>
    </row>
    <row r="1141" spans="1:5" s="43" customFormat="1" ht="15" outlineLevel="2">
      <c r="A1141" s="68" t="s">
        <v>913</v>
      </c>
      <c r="B1141" s="52">
        <v>272</v>
      </c>
      <c r="C1141" s="52">
        <v>120</v>
      </c>
      <c r="D1141" s="53">
        <f t="shared" si="17"/>
        <v>0.4411764705882353</v>
      </c>
      <c r="E1141" s="54"/>
    </row>
    <row r="1142" spans="1:5" s="43" customFormat="1" ht="15" outlineLevel="2">
      <c r="A1142" s="68" t="s">
        <v>914</v>
      </c>
      <c r="B1142" s="52">
        <v>30</v>
      </c>
      <c r="C1142" s="52">
        <v>30</v>
      </c>
      <c r="D1142" s="53">
        <f t="shared" si="17"/>
        <v>1</v>
      </c>
      <c r="E1142" s="54"/>
    </row>
    <row r="1143" spans="1:5" s="43" customFormat="1" ht="15" outlineLevel="2">
      <c r="A1143" s="68" t="s">
        <v>915</v>
      </c>
      <c r="B1143" s="52"/>
      <c r="C1143" s="52"/>
      <c r="D1143" s="53">
        <f t="shared" si="17"/>
        <v>0</v>
      </c>
      <c r="E1143" s="54"/>
    </row>
    <row r="1144" spans="1:5" s="43" customFormat="1" ht="15" outlineLevel="2">
      <c r="A1144" s="68" t="s">
        <v>916</v>
      </c>
      <c r="B1144" s="52">
        <v>3897</v>
      </c>
      <c r="C1144" s="52"/>
      <c r="D1144" s="53">
        <f t="shared" si="17"/>
        <v>0</v>
      </c>
      <c r="E1144" s="54"/>
    </row>
    <row r="1145" spans="1:5" s="43" customFormat="1" ht="15" outlineLevel="2">
      <c r="A1145" s="68" t="s">
        <v>917</v>
      </c>
      <c r="B1145" s="52"/>
      <c r="C1145" s="52"/>
      <c r="D1145" s="53">
        <f t="shared" si="17"/>
        <v>0</v>
      </c>
      <c r="E1145" s="54"/>
    </row>
    <row r="1146" spans="1:5" s="43" customFormat="1" ht="15" outlineLevel="2">
      <c r="A1146" s="68" t="s">
        <v>918</v>
      </c>
      <c r="B1146" s="52">
        <v>71</v>
      </c>
      <c r="C1146" s="52">
        <v>429</v>
      </c>
      <c r="D1146" s="53">
        <f t="shared" si="17"/>
        <v>6.042253521126761</v>
      </c>
      <c r="E1146" s="54"/>
    </row>
    <row r="1147" spans="1:5" s="43" customFormat="1" ht="15" outlineLevel="1">
      <c r="A1147" s="68" t="s">
        <v>919</v>
      </c>
      <c r="B1147" s="58">
        <f>SUM(B1148:B1150)</f>
        <v>1998</v>
      </c>
      <c r="C1147" s="58">
        <f>SUM(C1148:C1150)</f>
        <v>3700</v>
      </c>
      <c r="D1147" s="53">
        <f t="shared" si="17"/>
        <v>1.8518518518518519</v>
      </c>
      <c r="E1147" s="54"/>
    </row>
    <row r="1148" spans="1:5" s="43" customFormat="1" ht="15" outlineLevel="2">
      <c r="A1148" s="68" t="s">
        <v>920</v>
      </c>
      <c r="B1148" s="52">
        <v>1998</v>
      </c>
      <c r="C1148" s="52">
        <v>3700</v>
      </c>
      <c r="D1148" s="53">
        <f t="shared" si="17"/>
        <v>1.8518518518518519</v>
      </c>
      <c r="E1148" s="54"/>
    </row>
    <row r="1149" spans="1:5" s="43" customFormat="1" ht="15" outlineLevel="2">
      <c r="A1149" s="68" t="s">
        <v>921</v>
      </c>
      <c r="B1149" s="52"/>
      <c r="C1149" s="52"/>
      <c r="D1149" s="53">
        <f t="shared" si="17"/>
        <v>0</v>
      </c>
      <c r="E1149" s="54"/>
    </row>
    <row r="1150" spans="1:5" s="43" customFormat="1" ht="15" outlineLevel="2">
      <c r="A1150" s="68" t="s">
        <v>922</v>
      </c>
      <c r="B1150" s="52"/>
      <c r="C1150" s="52"/>
      <c r="D1150" s="53">
        <f t="shared" si="17"/>
        <v>0</v>
      </c>
      <c r="E1150" s="54"/>
    </row>
    <row r="1151" spans="1:5" s="43" customFormat="1" ht="15" outlineLevel="1">
      <c r="A1151" s="68" t="s">
        <v>923</v>
      </c>
      <c r="B1151" s="58">
        <f>SUM(B1152:B1154)</f>
        <v>45</v>
      </c>
      <c r="C1151" s="58">
        <f>SUM(C1152:C1154)</f>
        <v>0</v>
      </c>
      <c r="D1151" s="53">
        <f t="shared" si="17"/>
        <v>0</v>
      </c>
      <c r="E1151" s="54"/>
    </row>
    <row r="1152" spans="1:5" s="43" customFormat="1" ht="15" outlineLevel="2">
      <c r="A1152" s="68" t="s">
        <v>924</v>
      </c>
      <c r="B1152" s="52"/>
      <c r="C1152" s="52"/>
      <c r="D1152" s="53">
        <f t="shared" si="17"/>
        <v>0</v>
      </c>
      <c r="E1152" s="54"/>
    </row>
    <row r="1153" spans="1:5" s="43" customFormat="1" ht="15" outlineLevel="2">
      <c r="A1153" s="68" t="s">
        <v>925</v>
      </c>
      <c r="B1153" s="52">
        <v>2</v>
      </c>
      <c r="C1153" s="52"/>
      <c r="D1153" s="53">
        <f t="shared" si="17"/>
        <v>0</v>
      </c>
      <c r="E1153" s="54"/>
    </row>
    <row r="1154" spans="1:5" s="43" customFormat="1" ht="15" outlineLevel="2">
      <c r="A1154" s="68" t="s">
        <v>926</v>
      </c>
      <c r="B1154" s="52">
        <v>43</v>
      </c>
      <c r="C1154" s="52"/>
      <c r="D1154" s="53">
        <f t="shared" si="17"/>
        <v>0</v>
      </c>
      <c r="E1154" s="54"/>
    </row>
    <row r="1155" spans="1:5" s="43" customFormat="1" ht="15">
      <c r="A1155" s="69" t="s">
        <v>927</v>
      </c>
      <c r="B1155" s="52">
        <f>SUM(B1156,B1174,B1180,B1186)</f>
        <v>2471</v>
      </c>
      <c r="C1155" s="52">
        <f>SUM(C1156,C1174,C1180,C1186)</f>
        <v>489</v>
      </c>
      <c r="D1155" s="53">
        <f t="shared" si="17"/>
        <v>0.197895588830433</v>
      </c>
      <c r="E1155" s="54"/>
    </row>
    <row r="1156" spans="1:5" s="43" customFormat="1" ht="15" outlineLevel="1">
      <c r="A1156" s="68" t="s">
        <v>928</v>
      </c>
      <c r="B1156" s="58">
        <f>SUM(B1157:B1173)</f>
        <v>328</v>
      </c>
      <c r="C1156" s="58">
        <f>SUM(C1157:C1173)</f>
        <v>489</v>
      </c>
      <c r="D1156" s="53">
        <f t="shared" si="17"/>
        <v>1.4908536585365855</v>
      </c>
      <c r="E1156" s="54"/>
    </row>
    <row r="1157" spans="1:5" s="43" customFormat="1" ht="15" outlineLevel="2">
      <c r="A1157" s="68" t="s">
        <v>45</v>
      </c>
      <c r="B1157" s="52"/>
      <c r="C1157" s="52">
        <f>58+95</f>
        <v>153</v>
      </c>
      <c r="D1157" s="53">
        <f aca="true" t="shared" si="18" ref="D1157:D1220">IF(B1157&lt;&gt;0,C1157/B1157,0)</f>
        <v>0</v>
      </c>
      <c r="E1157" s="54"/>
    </row>
    <row r="1158" spans="1:5" s="43" customFormat="1" ht="15" outlineLevel="2">
      <c r="A1158" s="68" t="s">
        <v>46</v>
      </c>
      <c r="B1158" s="52">
        <v>9</v>
      </c>
      <c r="C1158" s="52">
        <v>18</v>
      </c>
      <c r="D1158" s="53">
        <f t="shared" si="18"/>
        <v>2</v>
      </c>
      <c r="E1158" s="54"/>
    </row>
    <row r="1159" spans="1:5" s="43" customFormat="1" ht="15" outlineLevel="2">
      <c r="A1159" s="68" t="s">
        <v>47</v>
      </c>
      <c r="B1159" s="52"/>
      <c r="C1159" s="52"/>
      <c r="D1159" s="53">
        <f t="shared" si="18"/>
        <v>0</v>
      </c>
      <c r="E1159" s="54"/>
    </row>
    <row r="1160" spans="1:5" s="43" customFormat="1" ht="15" outlineLevel="2">
      <c r="A1160" s="68" t="s">
        <v>929</v>
      </c>
      <c r="B1160" s="52"/>
      <c r="C1160" s="52"/>
      <c r="D1160" s="53">
        <f t="shared" si="18"/>
        <v>0</v>
      </c>
      <c r="E1160" s="54"/>
    </row>
    <row r="1161" spans="1:5" s="43" customFormat="1" ht="15" outlineLevel="2">
      <c r="A1161" s="68" t="s">
        <v>930</v>
      </c>
      <c r="B1161" s="52"/>
      <c r="C1161" s="52"/>
      <c r="D1161" s="53">
        <f t="shared" si="18"/>
        <v>0</v>
      </c>
      <c r="E1161" s="54"/>
    </row>
    <row r="1162" spans="1:5" s="43" customFormat="1" ht="15" outlineLevel="2">
      <c r="A1162" s="68" t="s">
        <v>931</v>
      </c>
      <c r="B1162" s="52"/>
      <c r="C1162" s="52"/>
      <c r="D1162" s="53">
        <f t="shared" si="18"/>
        <v>0</v>
      </c>
      <c r="E1162" s="54"/>
    </row>
    <row r="1163" spans="1:5" s="43" customFormat="1" ht="15" outlineLevel="2">
      <c r="A1163" s="68" t="s">
        <v>932</v>
      </c>
      <c r="B1163" s="52"/>
      <c r="C1163" s="52"/>
      <c r="D1163" s="53">
        <f t="shared" si="18"/>
        <v>0</v>
      </c>
      <c r="E1163" s="54"/>
    </row>
    <row r="1164" spans="1:5" s="43" customFormat="1" ht="15" outlineLevel="2">
      <c r="A1164" s="68" t="s">
        <v>933</v>
      </c>
      <c r="B1164" s="52"/>
      <c r="C1164" s="52"/>
      <c r="D1164" s="53">
        <f t="shared" si="18"/>
        <v>0</v>
      </c>
      <c r="E1164" s="54"/>
    </row>
    <row r="1165" spans="1:5" s="43" customFormat="1" ht="15" outlineLevel="2">
      <c r="A1165" s="68" t="s">
        <v>934</v>
      </c>
      <c r="B1165" s="52"/>
      <c r="C1165" s="52"/>
      <c r="D1165" s="53">
        <f t="shared" si="18"/>
        <v>0</v>
      </c>
      <c r="E1165" s="54"/>
    </row>
    <row r="1166" spans="1:5" s="43" customFormat="1" ht="15" outlineLevel="2">
      <c r="A1166" s="68" t="s">
        <v>935</v>
      </c>
      <c r="B1166" s="52"/>
      <c r="C1166" s="52"/>
      <c r="D1166" s="53">
        <f t="shared" si="18"/>
        <v>0</v>
      </c>
      <c r="E1166" s="54"/>
    </row>
    <row r="1167" spans="1:5" s="43" customFormat="1" ht="15" outlineLevel="2">
      <c r="A1167" s="68" t="s">
        <v>936</v>
      </c>
      <c r="B1167" s="52">
        <v>68</v>
      </c>
      <c r="C1167" s="52">
        <v>68</v>
      </c>
      <c r="D1167" s="53">
        <f t="shared" si="18"/>
        <v>1</v>
      </c>
      <c r="E1167" s="54"/>
    </row>
    <row r="1168" spans="1:5" s="43" customFormat="1" ht="15" outlineLevel="2">
      <c r="A1168" s="68" t="s">
        <v>937</v>
      </c>
      <c r="B1168" s="52"/>
      <c r="C1168" s="52"/>
      <c r="D1168" s="53">
        <f t="shared" si="18"/>
        <v>0</v>
      </c>
      <c r="E1168" s="54"/>
    </row>
    <row r="1169" spans="1:5" s="43" customFormat="1" ht="15" outlineLevel="2">
      <c r="A1169" s="68" t="s">
        <v>938</v>
      </c>
      <c r="B1169" s="52"/>
      <c r="C1169" s="52"/>
      <c r="D1169" s="53">
        <f t="shared" si="18"/>
        <v>0</v>
      </c>
      <c r="E1169" s="54"/>
    </row>
    <row r="1170" spans="1:5" s="43" customFormat="1" ht="15" outlineLevel="2">
      <c r="A1170" s="68" t="s">
        <v>939</v>
      </c>
      <c r="B1170" s="52"/>
      <c r="C1170" s="52"/>
      <c r="D1170" s="53">
        <f t="shared" si="18"/>
        <v>0</v>
      </c>
      <c r="E1170" s="54"/>
    </row>
    <row r="1171" spans="1:5" s="43" customFormat="1" ht="15" outlineLevel="2">
      <c r="A1171" s="68" t="s">
        <v>940</v>
      </c>
      <c r="B1171" s="52"/>
      <c r="C1171" s="52"/>
      <c r="D1171" s="53">
        <f t="shared" si="18"/>
        <v>0</v>
      </c>
      <c r="E1171" s="54"/>
    </row>
    <row r="1172" spans="1:5" s="43" customFormat="1" ht="15" outlineLevel="2">
      <c r="A1172" s="68" t="s">
        <v>54</v>
      </c>
      <c r="B1172" s="52"/>
      <c r="C1172" s="52"/>
      <c r="D1172" s="53">
        <f t="shared" si="18"/>
        <v>0</v>
      </c>
      <c r="E1172" s="54"/>
    </row>
    <row r="1173" spans="1:5" s="43" customFormat="1" ht="15" outlineLevel="2">
      <c r="A1173" s="68" t="s">
        <v>941</v>
      </c>
      <c r="B1173" s="52">
        <v>251</v>
      </c>
      <c r="C1173" s="52">
        <v>250</v>
      </c>
      <c r="D1173" s="53">
        <f t="shared" si="18"/>
        <v>0.9960159362549801</v>
      </c>
      <c r="E1173" s="54"/>
    </row>
    <row r="1174" spans="1:5" s="43" customFormat="1" ht="15" outlineLevel="1">
      <c r="A1174" s="68" t="s">
        <v>942</v>
      </c>
      <c r="B1174" s="58">
        <f>SUM(B1175:B1179)</f>
        <v>0</v>
      </c>
      <c r="C1174" s="58">
        <f>SUM(C1175:C1179)</f>
        <v>0</v>
      </c>
      <c r="D1174" s="53">
        <f t="shared" si="18"/>
        <v>0</v>
      </c>
      <c r="E1174" s="54"/>
    </row>
    <row r="1175" spans="1:5" s="43" customFormat="1" ht="15" outlineLevel="2">
      <c r="A1175" s="68" t="s">
        <v>943</v>
      </c>
      <c r="B1175" s="52"/>
      <c r="C1175" s="52"/>
      <c r="D1175" s="53">
        <f t="shared" si="18"/>
        <v>0</v>
      </c>
      <c r="E1175" s="54"/>
    </row>
    <row r="1176" spans="1:5" s="43" customFormat="1" ht="15" outlineLevel="2">
      <c r="A1176" s="68" t="s">
        <v>944</v>
      </c>
      <c r="B1176" s="52"/>
      <c r="C1176" s="52"/>
      <c r="D1176" s="53">
        <f t="shared" si="18"/>
        <v>0</v>
      </c>
      <c r="E1176" s="54"/>
    </row>
    <row r="1177" spans="1:5" s="43" customFormat="1" ht="15" outlineLevel="2">
      <c r="A1177" s="68" t="s">
        <v>945</v>
      </c>
      <c r="B1177" s="52"/>
      <c r="C1177" s="52"/>
      <c r="D1177" s="53">
        <f t="shared" si="18"/>
        <v>0</v>
      </c>
      <c r="E1177" s="54"/>
    </row>
    <row r="1178" spans="1:5" s="43" customFormat="1" ht="15" outlineLevel="2">
      <c r="A1178" s="68" t="s">
        <v>946</v>
      </c>
      <c r="B1178" s="52"/>
      <c r="C1178" s="52"/>
      <c r="D1178" s="53">
        <f t="shared" si="18"/>
        <v>0</v>
      </c>
      <c r="E1178" s="54"/>
    </row>
    <row r="1179" spans="1:5" s="43" customFormat="1" ht="15" outlineLevel="2">
      <c r="A1179" s="68" t="s">
        <v>947</v>
      </c>
      <c r="B1179" s="52"/>
      <c r="C1179" s="52"/>
      <c r="D1179" s="53">
        <f t="shared" si="18"/>
        <v>0</v>
      </c>
      <c r="E1179" s="54"/>
    </row>
    <row r="1180" spans="1:5" s="43" customFormat="1" ht="15" outlineLevel="1">
      <c r="A1180" s="68" t="s">
        <v>948</v>
      </c>
      <c r="B1180" s="58">
        <f>SUM(B1181:B1185)</f>
        <v>6</v>
      </c>
      <c r="C1180" s="58">
        <f>SUM(C1181:C1185)</f>
        <v>0</v>
      </c>
      <c r="D1180" s="53">
        <f t="shared" si="18"/>
        <v>0</v>
      </c>
      <c r="E1180" s="54"/>
    </row>
    <row r="1181" spans="1:5" s="43" customFormat="1" ht="15" outlineLevel="2">
      <c r="A1181" s="68" t="s">
        <v>949</v>
      </c>
      <c r="B1181" s="52"/>
      <c r="C1181" s="52"/>
      <c r="D1181" s="53">
        <f t="shared" si="18"/>
        <v>0</v>
      </c>
      <c r="E1181" s="54"/>
    </row>
    <row r="1182" spans="1:5" s="43" customFormat="1" ht="15" outlineLevel="2">
      <c r="A1182" s="68" t="s">
        <v>950</v>
      </c>
      <c r="B1182" s="52"/>
      <c r="C1182" s="52"/>
      <c r="D1182" s="53">
        <f t="shared" si="18"/>
        <v>0</v>
      </c>
      <c r="E1182" s="54"/>
    </row>
    <row r="1183" spans="1:5" s="43" customFormat="1" ht="15" outlineLevel="2">
      <c r="A1183" s="68" t="s">
        <v>951</v>
      </c>
      <c r="B1183" s="52"/>
      <c r="C1183" s="52"/>
      <c r="D1183" s="53">
        <f t="shared" si="18"/>
        <v>0</v>
      </c>
      <c r="E1183" s="54"/>
    </row>
    <row r="1184" spans="1:5" s="43" customFormat="1" ht="15" outlineLevel="2">
      <c r="A1184" s="68" t="s">
        <v>952</v>
      </c>
      <c r="B1184" s="52"/>
      <c r="C1184" s="52"/>
      <c r="D1184" s="53">
        <f t="shared" si="18"/>
        <v>0</v>
      </c>
      <c r="E1184" s="54"/>
    </row>
    <row r="1185" spans="1:5" s="43" customFormat="1" ht="15" outlineLevel="2">
      <c r="A1185" s="68" t="s">
        <v>953</v>
      </c>
      <c r="B1185" s="52">
        <v>6</v>
      </c>
      <c r="C1185" s="52"/>
      <c r="D1185" s="53">
        <f t="shared" si="18"/>
        <v>0</v>
      </c>
      <c r="E1185" s="54"/>
    </row>
    <row r="1186" spans="1:5" s="43" customFormat="1" ht="15" outlineLevel="1">
      <c r="A1186" s="68" t="s">
        <v>954</v>
      </c>
      <c r="B1186" s="58">
        <f>SUM(B1187:B1198)</f>
        <v>2137</v>
      </c>
      <c r="C1186" s="58">
        <f>SUM(C1187:C1198)</f>
        <v>0</v>
      </c>
      <c r="D1186" s="53">
        <f t="shared" si="18"/>
        <v>0</v>
      </c>
      <c r="E1186" s="54"/>
    </row>
    <row r="1187" spans="1:5" s="43" customFormat="1" ht="15" outlineLevel="2">
      <c r="A1187" s="68" t="s">
        <v>955</v>
      </c>
      <c r="B1187" s="52"/>
      <c r="C1187" s="52"/>
      <c r="D1187" s="53">
        <f t="shared" si="18"/>
        <v>0</v>
      </c>
      <c r="E1187" s="54"/>
    </row>
    <row r="1188" spans="1:5" s="43" customFormat="1" ht="15" outlineLevel="2">
      <c r="A1188" s="68" t="s">
        <v>956</v>
      </c>
      <c r="B1188" s="52"/>
      <c r="C1188" s="52"/>
      <c r="D1188" s="53">
        <f t="shared" si="18"/>
        <v>0</v>
      </c>
      <c r="E1188" s="54"/>
    </row>
    <row r="1189" spans="1:5" s="43" customFormat="1" ht="15" outlineLevel="2">
      <c r="A1189" s="68" t="s">
        <v>957</v>
      </c>
      <c r="B1189" s="52"/>
      <c r="C1189" s="52"/>
      <c r="D1189" s="53">
        <f t="shared" si="18"/>
        <v>0</v>
      </c>
      <c r="E1189" s="54"/>
    </row>
    <row r="1190" spans="1:5" s="43" customFormat="1" ht="15" outlineLevel="2">
      <c r="A1190" s="68" t="s">
        <v>958</v>
      </c>
      <c r="B1190" s="52"/>
      <c r="C1190" s="52"/>
      <c r="D1190" s="53">
        <f t="shared" si="18"/>
        <v>0</v>
      </c>
      <c r="E1190" s="54"/>
    </row>
    <row r="1191" spans="1:5" s="43" customFormat="1" ht="15" outlineLevel="2">
      <c r="A1191" s="68" t="s">
        <v>959</v>
      </c>
      <c r="B1191" s="52"/>
      <c r="C1191" s="52"/>
      <c r="D1191" s="53">
        <f t="shared" si="18"/>
        <v>0</v>
      </c>
      <c r="E1191" s="54"/>
    </row>
    <row r="1192" spans="1:5" s="43" customFormat="1" ht="15" outlineLevel="2">
      <c r="A1192" s="68" t="s">
        <v>960</v>
      </c>
      <c r="B1192" s="52"/>
      <c r="C1192" s="52"/>
      <c r="D1192" s="53">
        <f t="shared" si="18"/>
        <v>0</v>
      </c>
      <c r="E1192" s="54"/>
    </row>
    <row r="1193" spans="1:5" s="43" customFormat="1" ht="15" outlineLevel="2">
      <c r="A1193" s="68" t="s">
        <v>961</v>
      </c>
      <c r="B1193" s="52"/>
      <c r="C1193" s="52"/>
      <c r="D1193" s="53">
        <f t="shared" si="18"/>
        <v>0</v>
      </c>
      <c r="E1193" s="54"/>
    </row>
    <row r="1194" spans="1:5" s="43" customFormat="1" ht="15" outlineLevel="2">
      <c r="A1194" s="68" t="s">
        <v>962</v>
      </c>
      <c r="B1194" s="52"/>
      <c r="C1194" s="52"/>
      <c r="D1194" s="53">
        <f t="shared" si="18"/>
        <v>0</v>
      </c>
      <c r="E1194" s="54"/>
    </row>
    <row r="1195" spans="1:5" s="43" customFormat="1" ht="15" outlineLevel="2">
      <c r="A1195" s="68" t="s">
        <v>963</v>
      </c>
      <c r="B1195" s="52"/>
      <c r="C1195" s="52"/>
      <c r="D1195" s="53">
        <f t="shared" si="18"/>
        <v>0</v>
      </c>
      <c r="E1195" s="54"/>
    </row>
    <row r="1196" spans="1:5" s="43" customFormat="1" ht="15" outlineLevel="2">
      <c r="A1196" s="68" t="s">
        <v>964</v>
      </c>
      <c r="B1196" s="52"/>
      <c r="C1196" s="52"/>
      <c r="D1196" s="53">
        <f t="shared" si="18"/>
        <v>0</v>
      </c>
      <c r="E1196" s="54"/>
    </row>
    <row r="1197" spans="1:5" s="43" customFormat="1" ht="15" outlineLevel="2">
      <c r="A1197" s="68" t="s">
        <v>965</v>
      </c>
      <c r="B1197" s="52">
        <v>2137</v>
      </c>
      <c r="C1197" s="52"/>
      <c r="D1197" s="53">
        <f t="shared" si="18"/>
        <v>0</v>
      </c>
      <c r="E1197" s="54"/>
    </row>
    <row r="1198" spans="1:5" s="43" customFormat="1" ht="15" outlineLevel="2">
      <c r="A1198" s="68" t="s">
        <v>966</v>
      </c>
      <c r="B1198" s="52"/>
      <c r="C1198" s="52"/>
      <c r="D1198" s="53">
        <f t="shared" si="18"/>
        <v>0</v>
      </c>
      <c r="E1198" s="54"/>
    </row>
    <row r="1199" spans="1:5" s="43" customFormat="1" ht="15">
      <c r="A1199" s="69" t="s">
        <v>967</v>
      </c>
      <c r="B1199" s="52">
        <f>SUM(B1200,B1212,B1218,B1224,B1232,B1245,B1249,B1253)</f>
        <v>1892</v>
      </c>
      <c r="C1199" s="52">
        <f>SUM(C1200,C1212,C1218,C1224,C1232,C1245,C1249,C1253)</f>
        <v>1037</v>
      </c>
      <c r="D1199" s="53">
        <f t="shared" si="18"/>
        <v>0.5480972515856237</v>
      </c>
      <c r="E1199" s="54"/>
    </row>
    <row r="1200" spans="1:5" s="43" customFormat="1" ht="15" outlineLevel="1">
      <c r="A1200" s="68" t="s">
        <v>968</v>
      </c>
      <c r="B1200" s="58">
        <f>SUM(B1201:B1211)</f>
        <v>467</v>
      </c>
      <c r="C1200" s="58">
        <f>SUM(C1201:C1211)</f>
        <v>196</v>
      </c>
      <c r="D1200" s="53">
        <f t="shared" si="18"/>
        <v>0.4197002141327623</v>
      </c>
      <c r="E1200" s="54"/>
    </row>
    <row r="1201" spans="1:5" s="43" customFormat="1" ht="15" outlineLevel="2">
      <c r="A1201" s="68" t="s">
        <v>45</v>
      </c>
      <c r="B1201" s="52">
        <v>192</v>
      </c>
      <c r="C1201" s="52">
        <v>132</v>
      </c>
      <c r="D1201" s="53">
        <f t="shared" si="18"/>
        <v>0.6875</v>
      </c>
      <c r="E1201" s="54"/>
    </row>
    <row r="1202" spans="1:5" s="43" customFormat="1" ht="15" outlineLevel="2">
      <c r="A1202" s="68" t="s">
        <v>46</v>
      </c>
      <c r="B1202" s="52">
        <v>85</v>
      </c>
      <c r="C1202" s="52">
        <v>36</v>
      </c>
      <c r="D1202" s="53">
        <f t="shared" si="18"/>
        <v>0.4235294117647059</v>
      </c>
      <c r="E1202" s="54"/>
    </row>
    <row r="1203" spans="1:5" s="43" customFormat="1" ht="15" outlineLevel="2">
      <c r="A1203" s="68" t="s">
        <v>47</v>
      </c>
      <c r="B1203" s="52"/>
      <c r="C1203" s="52"/>
      <c r="D1203" s="53">
        <f t="shared" si="18"/>
        <v>0</v>
      </c>
      <c r="E1203" s="54"/>
    </row>
    <row r="1204" spans="1:5" s="43" customFormat="1" ht="15" outlineLevel="2">
      <c r="A1204" s="68" t="s">
        <v>969</v>
      </c>
      <c r="B1204" s="52">
        <v>8</v>
      </c>
      <c r="C1204" s="52"/>
      <c r="D1204" s="53">
        <f t="shared" si="18"/>
        <v>0</v>
      </c>
      <c r="E1204" s="54"/>
    </row>
    <row r="1205" spans="1:5" s="43" customFormat="1" ht="15" outlineLevel="2">
      <c r="A1205" s="68" t="s">
        <v>970</v>
      </c>
      <c r="B1205" s="52"/>
      <c r="C1205" s="52"/>
      <c r="D1205" s="53">
        <f t="shared" si="18"/>
        <v>0</v>
      </c>
      <c r="E1205" s="54"/>
    </row>
    <row r="1206" spans="1:5" s="43" customFormat="1" ht="15" outlineLevel="2">
      <c r="A1206" s="68" t="s">
        <v>971</v>
      </c>
      <c r="B1206" s="52">
        <v>18</v>
      </c>
      <c r="C1206" s="52">
        <v>18</v>
      </c>
      <c r="D1206" s="53">
        <f t="shared" si="18"/>
        <v>1</v>
      </c>
      <c r="E1206" s="54"/>
    </row>
    <row r="1207" spans="1:5" s="43" customFormat="1" ht="15" outlineLevel="2">
      <c r="A1207" s="68" t="s">
        <v>972</v>
      </c>
      <c r="B1207" s="52"/>
      <c r="C1207" s="52"/>
      <c r="D1207" s="53">
        <f t="shared" si="18"/>
        <v>0</v>
      </c>
      <c r="E1207" s="54"/>
    </row>
    <row r="1208" spans="1:5" s="43" customFormat="1" ht="15" outlineLevel="2">
      <c r="A1208" s="68" t="s">
        <v>973</v>
      </c>
      <c r="B1208" s="52">
        <v>3</v>
      </c>
      <c r="C1208" s="52"/>
      <c r="D1208" s="53">
        <f t="shared" si="18"/>
        <v>0</v>
      </c>
      <c r="E1208" s="54"/>
    </row>
    <row r="1209" spans="1:5" s="43" customFormat="1" ht="15" outlineLevel="2">
      <c r="A1209" s="68" t="s">
        <v>974</v>
      </c>
      <c r="B1209" s="52"/>
      <c r="C1209" s="52"/>
      <c r="D1209" s="53">
        <f t="shared" si="18"/>
        <v>0</v>
      </c>
      <c r="E1209" s="54"/>
    </row>
    <row r="1210" spans="1:5" s="43" customFormat="1" ht="15" outlineLevel="2">
      <c r="A1210" s="68" t="s">
        <v>54</v>
      </c>
      <c r="B1210" s="52"/>
      <c r="C1210" s="52"/>
      <c r="D1210" s="53">
        <f t="shared" si="18"/>
        <v>0</v>
      </c>
      <c r="E1210" s="54"/>
    </row>
    <row r="1211" spans="1:5" s="43" customFormat="1" ht="15" outlineLevel="2">
      <c r="A1211" s="68" t="s">
        <v>975</v>
      </c>
      <c r="B1211" s="52">
        <v>161</v>
      </c>
      <c r="C1211" s="52">
        <v>10</v>
      </c>
      <c r="D1211" s="53">
        <f t="shared" si="18"/>
        <v>0.062111801242236024</v>
      </c>
      <c r="E1211" s="54"/>
    </row>
    <row r="1212" spans="1:5" s="43" customFormat="1" ht="15" outlineLevel="1">
      <c r="A1212" s="68" t="s">
        <v>976</v>
      </c>
      <c r="B1212" s="58">
        <f>SUM(B1213:B1217)</f>
        <v>408</v>
      </c>
      <c r="C1212" s="58">
        <f>SUM(C1213:C1217)</f>
        <v>502</v>
      </c>
      <c r="D1212" s="53">
        <f t="shared" si="18"/>
        <v>1.2303921568627452</v>
      </c>
      <c r="E1212" s="54"/>
    </row>
    <row r="1213" spans="1:5" s="43" customFormat="1" ht="15" outlineLevel="2">
      <c r="A1213" s="68" t="s">
        <v>45</v>
      </c>
      <c r="B1213" s="52">
        <v>181</v>
      </c>
      <c r="C1213" s="52">
        <v>284</v>
      </c>
      <c r="D1213" s="53">
        <f t="shared" si="18"/>
        <v>1.569060773480663</v>
      </c>
      <c r="E1213" s="54"/>
    </row>
    <row r="1214" spans="1:5" s="43" customFormat="1" ht="15" outlineLevel="2">
      <c r="A1214" s="68" t="s">
        <v>46</v>
      </c>
      <c r="B1214" s="52">
        <v>80</v>
      </c>
      <c r="C1214" s="52">
        <v>88</v>
      </c>
      <c r="D1214" s="53">
        <f t="shared" si="18"/>
        <v>1.1</v>
      </c>
      <c r="E1214" s="54"/>
    </row>
    <row r="1215" spans="1:5" s="43" customFormat="1" ht="15" outlineLevel="2">
      <c r="A1215" s="68" t="s">
        <v>47</v>
      </c>
      <c r="B1215" s="52"/>
      <c r="C1215" s="52"/>
      <c r="D1215" s="53">
        <f t="shared" si="18"/>
        <v>0</v>
      </c>
      <c r="E1215" s="54"/>
    </row>
    <row r="1216" spans="1:5" s="43" customFormat="1" ht="15" outlineLevel="2">
      <c r="A1216" s="68" t="s">
        <v>977</v>
      </c>
      <c r="B1216" s="52">
        <v>57</v>
      </c>
      <c r="C1216" s="52">
        <v>50</v>
      </c>
      <c r="D1216" s="53">
        <f t="shared" si="18"/>
        <v>0.8771929824561403</v>
      </c>
      <c r="E1216" s="54"/>
    </row>
    <row r="1217" spans="1:5" s="43" customFormat="1" ht="15" outlineLevel="2">
      <c r="A1217" s="68" t="s">
        <v>978</v>
      </c>
      <c r="B1217" s="52">
        <v>90</v>
      </c>
      <c r="C1217" s="52">
        <v>80</v>
      </c>
      <c r="D1217" s="53">
        <f t="shared" si="18"/>
        <v>0.8888888888888888</v>
      </c>
      <c r="E1217" s="54"/>
    </row>
    <row r="1218" spans="1:5" s="43" customFormat="1" ht="15" outlineLevel="1">
      <c r="A1218" s="68" t="s">
        <v>979</v>
      </c>
      <c r="B1218" s="58">
        <f>SUM(B1219:B1223)</f>
        <v>0</v>
      </c>
      <c r="C1218" s="58">
        <f>SUM(C1219:C1223)</f>
        <v>0</v>
      </c>
      <c r="D1218" s="53">
        <f t="shared" si="18"/>
        <v>0</v>
      </c>
      <c r="E1218" s="54"/>
    </row>
    <row r="1219" spans="1:5" s="43" customFormat="1" ht="15" outlineLevel="2">
      <c r="A1219" s="68" t="s">
        <v>45</v>
      </c>
      <c r="B1219" s="52"/>
      <c r="C1219" s="52"/>
      <c r="D1219" s="53">
        <f t="shared" si="18"/>
        <v>0</v>
      </c>
      <c r="E1219" s="54"/>
    </row>
    <row r="1220" spans="1:5" s="43" customFormat="1" ht="15" outlineLevel="2">
      <c r="A1220" s="68" t="s">
        <v>46</v>
      </c>
      <c r="B1220" s="52"/>
      <c r="C1220" s="52"/>
      <c r="D1220" s="53">
        <f t="shared" si="18"/>
        <v>0</v>
      </c>
      <c r="E1220" s="54"/>
    </row>
    <row r="1221" spans="1:5" s="43" customFormat="1" ht="15" outlineLevel="2">
      <c r="A1221" s="68" t="s">
        <v>47</v>
      </c>
      <c r="B1221" s="52"/>
      <c r="C1221" s="52"/>
      <c r="D1221" s="53">
        <f aca="true" t="shared" si="19" ref="D1221:D1265">IF(B1221&lt;&gt;0,C1221/B1221,0)</f>
        <v>0</v>
      </c>
      <c r="E1221" s="54"/>
    </row>
    <row r="1222" spans="1:5" s="43" customFormat="1" ht="15" outlineLevel="2">
      <c r="A1222" s="68" t="s">
        <v>980</v>
      </c>
      <c r="B1222" s="52"/>
      <c r="C1222" s="52"/>
      <c r="D1222" s="53">
        <f t="shared" si="19"/>
        <v>0</v>
      </c>
      <c r="E1222" s="54"/>
    </row>
    <row r="1223" spans="1:5" s="43" customFormat="1" ht="15" outlineLevel="2">
      <c r="A1223" s="68" t="s">
        <v>981</v>
      </c>
      <c r="B1223" s="52"/>
      <c r="C1223" s="52"/>
      <c r="D1223" s="53">
        <f t="shared" si="19"/>
        <v>0</v>
      </c>
      <c r="E1223" s="54"/>
    </row>
    <row r="1224" spans="1:5" s="43" customFormat="1" ht="15" outlineLevel="1">
      <c r="A1224" s="68" t="s">
        <v>982</v>
      </c>
      <c r="B1224" s="58">
        <f>SUM(B1225:B1231)</f>
        <v>0</v>
      </c>
      <c r="C1224" s="58">
        <f>SUM(C1225:C1231)</f>
        <v>0</v>
      </c>
      <c r="D1224" s="53">
        <f t="shared" si="19"/>
        <v>0</v>
      </c>
      <c r="E1224" s="54"/>
    </row>
    <row r="1225" spans="1:5" s="43" customFormat="1" ht="15" outlineLevel="2">
      <c r="A1225" s="68" t="s">
        <v>45</v>
      </c>
      <c r="B1225" s="52"/>
      <c r="C1225" s="52"/>
      <c r="D1225" s="53">
        <f t="shared" si="19"/>
        <v>0</v>
      </c>
      <c r="E1225" s="54"/>
    </row>
    <row r="1226" spans="1:5" s="43" customFormat="1" ht="15" outlineLevel="2">
      <c r="A1226" s="68" t="s">
        <v>46</v>
      </c>
      <c r="B1226" s="52"/>
      <c r="C1226" s="52"/>
      <c r="D1226" s="53">
        <f t="shared" si="19"/>
        <v>0</v>
      </c>
      <c r="E1226" s="54"/>
    </row>
    <row r="1227" spans="1:5" s="43" customFormat="1" ht="15" outlineLevel="2">
      <c r="A1227" s="68" t="s">
        <v>47</v>
      </c>
      <c r="B1227" s="52"/>
      <c r="C1227" s="52"/>
      <c r="D1227" s="53">
        <f t="shared" si="19"/>
        <v>0</v>
      </c>
      <c r="E1227" s="54"/>
    </row>
    <row r="1228" spans="1:5" s="43" customFormat="1" ht="15" outlineLevel="2">
      <c r="A1228" s="68" t="s">
        <v>983</v>
      </c>
      <c r="B1228" s="52"/>
      <c r="C1228" s="52"/>
      <c r="D1228" s="53">
        <f t="shared" si="19"/>
        <v>0</v>
      </c>
      <c r="E1228" s="54"/>
    </row>
    <row r="1229" spans="1:5" s="43" customFormat="1" ht="15" outlineLevel="2">
      <c r="A1229" s="68" t="s">
        <v>984</v>
      </c>
      <c r="B1229" s="52"/>
      <c r="C1229" s="52"/>
      <c r="D1229" s="53">
        <f t="shared" si="19"/>
        <v>0</v>
      </c>
      <c r="E1229" s="54"/>
    </row>
    <row r="1230" spans="1:5" s="43" customFormat="1" ht="15" outlineLevel="2">
      <c r="A1230" s="68" t="s">
        <v>54</v>
      </c>
      <c r="B1230" s="52"/>
      <c r="C1230" s="52"/>
      <c r="D1230" s="53">
        <f t="shared" si="19"/>
        <v>0</v>
      </c>
      <c r="E1230" s="54"/>
    </row>
    <row r="1231" spans="1:5" s="43" customFormat="1" ht="15" outlineLevel="2">
      <c r="A1231" s="68" t="s">
        <v>985</v>
      </c>
      <c r="B1231" s="52"/>
      <c r="C1231" s="52"/>
      <c r="D1231" s="53">
        <f t="shared" si="19"/>
        <v>0</v>
      </c>
      <c r="E1231" s="54"/>
    </row>
    <row r="1232" spans="1:5" s="43" customFormat="1" ht="15" outlineLevel="1">
      <c r="A1232" s="68" t="s">
        <v>986</v>
      </c>
      <c r="B1232" s="58">
        <f>SUM(B1233:B1244)</f>
        <v>0</v>
      </c>
      <c r="C1232" s="58">
        <f>SUM(C1233:C1244)</f>
        <v>0</v>
      </c>
      <c r="D1232" s="53">
        <f t="shared" si="19"/>
        <v>0</v>
      </c>
      <c r="E1232" s="54"/>
    </row>
    <row r="1233" spans="1:5" s="43" customFormat="1" ht="15" outlineLevel="2">
      <c r="A1233" s="68" t="s">
        <v>45</v>
      </c>
      <c r="B1233" s="52"/>
      <c r="C1233" s="52"/>
      <c r="D1233" s="53">
        <f t="shared" si="19"/>
        <v>0</v>
      </c>
      <c r="E1233" s="54"/>
    </row>
    <row r="1234" spans="1:5" s="43" customFormat="1" ht="15" outlineLevel="2">
      <c r="A1234" s="68" t="s">
        <v>46</v>
      </c>
      <c r="B1234" s="52"/>
      <c r="C1234" s="52"/>
      <c r="D1234" s="53">
        <f t="shared" si="19"/>
        <v>0</v>
      </c>
      <c r="E1234" s="54"/>
    </row>
    <row r="1235" spans="1:5" s="43" customFormat="1" ht="15" outlineLevel="2">
      <c r="A1235" s="68" t="s">
        <v>47</v>
      </c>
      <c r="B1235" s="52"/>
      <c r="C1235" s="52"/>
      <c r="D1235" s="53">
        <f t="shared" si="19"/>
        <v>0</v>
      </c>
      <c r="E1235" s="54"/>
    </row>
    <row r="1236" spans="1:5" s="43" customFormat="1" ht="15" outlineLevel="2">
      <c r="A1236" s="68" t="s">
        <v>987</v>
      </c>
      <c r="B1236" s="52"/>
      <c r="C1236" s="52"/>
      <c r="D1236" s="53">
        <f t="shared" si="19"/>
        <v>0</v>
      </c>
      <c r="E1236" s="54"/>
    </row>
    <row r="1237" spans="1:5" s="43" customFormat="1" ht="15" outlineLevel="2">
      <c r="A1237" s="68" t="s">
        <v>988</v>
      </c>
      <c r="B1237" s="52"/>
      <c r="C1237" s="52"/>
      <c r="D1237" s="53">
        <f t="shared" si="19"/>
        <v>0</v>
      </c>
      <c r="E1237" s="54"/>
    </row>
    <row r="1238" spans="1:5" s="43" customFormat="1" ht="15" outlineLevel="2">
      <c r="A1238" s="68" t="s">
        <v>989</v>
      </c>
      <c r="B1238" s="52"/>
      <c r="C1238" s="52"/>
      <c r="D1238" s="53">
        <f t="shared" si="19"/>
        <v>0</v>
      </c>
      <c r="E1238" s="54"/>
    </row>
    <row r="1239" spans="1:5" s="43" customFormat="1" ht="15" outlineLevel="2">
      <c r="A1239" s="68" t="s">
        <v>990</v>
      </c>
      <c r="B1239" s="52"/>
      <c r="C1239" s="52"/>
      <c r="D1239" s="53">
        <f t="shared" si="19"/>
        <v>0</v>
      </c>
      <c r="E1239" s="54"/>
    </row>
    <row r="1240" spans="1:5" s="43" customFormat="1" ht="15" outlineLevel="2">
      <c r="A1240" s="68" t="s">
        <v>991</v>
      </c>
      <c r="B1240" s="52"/>
      <c r="C1240" s="52"/>
      <c r="D1240" s="53">
        <f t="shared" si="19"/>
        <v>0</v>
      </c>
      <c r="E1240" s="54"/>
    </row>
    <row r="1241" spans="1:5" s="43" customFormat="1" ht="15" outlineLevel="2">
      <c r="A1241" s="68" t="s">
        <v>992</v>
      </c>
      <c r="B1241" s="52"/>
      <c r="C1241" s="52"/>
      <c r="D1241" s="53">
        <f t="shared" si="19"/>
        <v>0</v>
      </c>
      <c r="E1241" s="54"/>
    </row>
    <row r="1242" spans="1:5" s="43" customFormat="1" ht="15" outlineLevel="2">
      <c r="A1242" s="68" t="s">
        <v>993</v>
      </c>
      <c r="B1242" s="52"/>
      <c r="C1242" s="52"/>
      <c r="D1242" s="53">
        <f t="shared" si="19"/>
        <v>0</v>
      </c>
      <c r="E1242" s="54"/>
    </row>
    <row r="1243" spans="1:5" s="43" customFormat="1" ht="15" outlineLevel="2">
      <c r="A1243" s="68" t="s">
        <v>994</v>
      </c>
      <c r="B1243" s="52"/>
      <c r="C1243" s="52"/>
      <c r="D1243" s="53">
        <f t="shared" si="19"/>
        <v>0</v>
      </c>
      <c r="E1243" s="54"/>
    </row>
    <row r="1244" spans="1:5" s="43" customFormat="1" ht="15" outlineLevel="2">
      <c r="A1244" s="68" t="s">
        <v>995</v>
      </c>
      <c r="B1244" s="52"/>
      <c r="C1244" s="52"/>
      <c r="D1244" s="53">
        <f t="shared" si="19"/>
        <v>0</v>
      </c>
      <c r="E1244" s="54"/>
    </row>
    <row r="1245" spans="1:5" s="43" customFormat="1" ht="15" outlineLevel="1">
      <c r="A1245" s="68" t="s">
        <v>996</v>
      </c>
      <c r="B1245" s="58">
        <f>SUM(B1246:B1248)</f>
        <v>573</v>
      </c>
      <c r="C1245" s="58">
        <f>SUM(C1246:C1248)</f>
        <v>100</v>
      </c>
      <c r="D1245" s="53">
        <f t="shared" si="19"/>
        <v>0.17452006980802792</v>
      </c>
      <c r="E1245" s="54"/>
    </row>
    <row r="1246" spans="1:5" s="43" customFormat="1" ht="15" outlineLevel="2">
      <c r="A1246" s="68" t="s">
        <v>997</v>
      </c>
      <c r="B1246" s="52">
        <v>552</v>
      </c>
      <c r="C1246" s="52">
        <v>100</v>
      </c>
      <c r="D1246" s="53">
        <f t="shared" si="19"/>
        <v>0.18115942028985507</v>
      </c>
      <c r="E1246" s="54"/>
    </row>
    <row r="1247" spans="1:5" s="43" customFormat="1" ht="15" outlineLevel="2">
      <c r="A1247" s="68" t="s">
        <v>998</v>
      </c>
      <c r="B1247" s="52"/>
      <c r="C1247" s="52"/>
      <c r="D1247" s="53">
        <f t="shared" si="19"/>
        <v>0</v>
      </c>
      <c r="E1247" s="54"/>
    </row>
    <row r="1248" spans="1:5" s="43" customFormat="1" ht="15" outlineLevel="2">
      <c r="A1248" s="68" t="s">
        <v>999</v>
      </c>
      <c r="B1248" s="52">
        <v>21</v>
      </c>
      <c r="C1248" s="52"/>
      <c r="D1248" s="53">
        <f t="shared" si="19"/>
        <v>0</v>
      </c>
      <c r="E1248" s="54"/>
    </row>
    <row r="1249" spans="1:5" s="43" customFormat="1" ht="15" outlineLevel="1">
      <c r="A1249" s="68" t="s">
        <v>1000</v>
      </c>
      <c r="B1249" s="58">
        <f>SUM(B1250:B1252)</f>
        <v>100</v>
      </c>
      <c r="C1249" s="58">
        <f>SUM(C1250:C1252)</f>
        <v>239</v>
      </c>
      <c r="D1249" s="53">
        <f t="shared" si="19"/>
        <v>2.39</v>
      </c>
      <c r="E1249" s="54"/>
    </row>
    <row r="1250" spans="1:5" s="43" customFormat="1" ht="15" outlineLevel="2">
      <c r="A1250" s="68" t="s">
        <v>1001</v>
      </c>
      <c r="B1250" s="52">
        <v>100</v>
      </c>
      <c r="C1250" s="52">
        <v>239</v>
      </c>
      <c r="D1250" s="53">
        <f t="shared" si="19"/>
        <v>2.39</v>
      </c>
      <c r="E1250" s="54"/>
    </row>
    <row r="1251" spans="1:5" s="43" customFormat="1" ht="15" outlineLevel="2">
      <c r="A1251" s="68" t="s">
        <v>1002</v>
      </c>
      <c r="B1251" s="52"/>
      <c r="C1251" s="52"/>
      <c r="D1251" s="53">
        <f t="shared" si="19"/>
        <v>0</v>
      </c>
      <c r="E1251" s="54"/>
    </row>
    <row r="1252" spans="1:5" s="43" customFormat="1" ht="15" outlineLevel="2">
      <c r="A1252" s="68" t="s">
        <v>1003</v>
      </c>
      <c r="B1252" s="52"/>
      <c r="C1252" s="52"/>
      <c r="D1252" s="53">
        <f t="shared" si="19"/>
        <v>0</v>
      </c>
      <c r="E1252" s="54"/>
    </row>
    <row r="1253" spans="1:5" s="43" customFormat="1" ht="15" outlineLevel="1">
      <c r="A1253" s="68" t="s">
        <v>1004</v>
      </c>
      <c r="B1253" s="52">
        <v>344</v>
      </c>
      <c r="C1253" s="52"/>
      <c r="D1253" s="53">
        <f t="shared" si="19"/>
        <v>0</v>
      </c>
      <c r="E1253" s="54"/>
    </row>
    <row r="1254" spans="1:5" s="43" customFormat="1" ht="15">
      <c r="A1254" s="69" t="s">
        <v>1005</v>
      </c>
      <c r="B1254" s="52"/>
      <c r="C1254" s="52">
        <v>2000</v>
      </c>
      <c r="D1254" s="53">
        <f t="shared" si="19"/>
        <v>0</v>
      </c>
      <c r="E1254" s="54"/>
    </row>
    <row r="1255" spans="1:5" s="43" customFormat="1" ht="15">
      <c r="A1255" s="69" t="s">
        <v>1006</v>
      </c>
      <c r="B1255" s="52">
        <f>B1256</f>
        <v>4448</v>
      </c>
      <c r="C1255" s="52">
        <f>C1256</f>
        <v>5213</v>
      </c>
      <c r="D1255" s="53">
        <f t="shared" si="19"/>
        <v>1.1719874100719425</v>
      </c>
      <c r="E1255" s="54"/>
    </row>
    <row r="1256" spans="1:5" s="43" customFormat="1" ht="15" outlineLevel="1">
      <c r="A1256" s="68" t="s">
        <v>1007</v>
      </c>
      <c r="B1256" s="52">
        <f>SUM(B1257:B1260)</f>
        <v>4448</v>
      </c>
      <c r="C1256" s="52">
        <f>SUM(C1257:C1260)</f>
        <v>5213</v>
      </c>
      <c r="D1256" s="53">
        <f t="shared" si="19"/>
        <v>1.1719874100719425</v>
      </c>
      <c r="E1256" s="54"/>
    </row>
    <row r="1257" spans="1:5" s="43" customFormat="1" ht="15" outlineLevel="2">
      <c r="A1257" s="68" t="s">
        <v>1008</v>
      </c>
      <c r="B1257" s="52">
        <v>4448</v>
      </c>
      <c r="C1257" s="52">
        <v>5213</v>
      </c>
      <c r="D1257" s="53">
        <f t="shared" si="19"/>
        <v>1.1719874100719425</v>
      </c>
      <c r="E1257" s="54"/>
    </row>
    <row r="1258" spans="1:5" s="43" customFormat="1" ht="15" outlineLevel="2">
      <c r="A1258" s="68" t="s">
        <v>1009</v>
      </c>
      <c r="B1258" s="52"/>
      <c r="C1258" s="52"/>
      <c r="D1258" s="53">
        <f t="shared" si="19"/>
        <v>0</v>
      </c>
      <c r="E1258" s="54"/>
    </row>
    <row r="1259" spans="1:5" s="43" customFormat="1" ht="15" outlineLevel="2">
      <c r="A1259" s="68" t="s">
        <v>1010</v>
      </c>
      <c r="B1259" s="52"/>
      <c r="C1259" s="52"/>
      <c r="D1259" s="53">
        <f t="shared" si="19"/>
        <v>0</v>
      </c>
      <c r="E1259" s="54"/>
    </row>
    <row r="1260" spans="1:5" s="43" customFormat="1" ht="15" outlineLevel="2">
      <c r="A1260" s="68" t="s">
        <v>1011</v>
      </c>
      <c r="B1260" s="52"/>
      <c r="C1260" s="52"/>
      <c r="D1260" s="53">
        <f t="shared" si="19"/>
        <v>0</v>
      </c>
      <c r="E1260" s="54"/>
    </row>
    <row r="1261" spans="1:5" s="43" customFormat="1" ht="15">
      <c r="A1261" s="51" t="s">
        <v>1012</v>
      </c>
      <c r="B1261" s="52">
        <f>B1262</f>
        <v>0</v>
      </c>
      <c r="C1261" s="52">
        <f>C1262</f>
        <v>0</v>
      </c>
      <c r="D1261" s="53">
        <f t="shared" si="19"/>
        <v>0</v>
      </c>
      <c r="E1261" s="54"/>
    </row>
    <row r="1262" spans="1:5" s="43" customFormat="1" ht="15" outlineLevel="1">
      <c r="A1262" s="54" t="s">
        <v>1013</v>
      </c>
      <c r="B1262" s="66"/>
      <c r="C1262" s="66"/>
      <c r="D1262" s="53">
        <f t="shared" si="19"/>
        <v>0</v>
      </c>
      <c r="E1262" s="65"/>
    </row>
    <row r="1263" spans="1:5" s="43" customFormat="1" ht="15">
      <c r="A1263" s="51" t="s">
        <v>1014</v>
      </c>
      <c r="B1263" s="52">
        <f>SUM(B1264:B1265)</f>
        <v>0</v>
      </c>
      <c r="C1263" s="52">
        <f>SUM(C1264:C1265)</f>
        <v>3000</v>
      </c>
      <c r="D1263" s="53">
        <f t="shared" si="19"/>
        <v>0</v>
      </c>
      <c r="E1263" s="54"/>
    </row>
    <row r="1264" spans="1:5" s="43" customFormat="1" ht="15" outlineLevel="1">
      <c r="A1264" s="54" t="s">
        <v>1015</v>
      </c>
      <c r="B1264" s="52"/>
      <c r="C1264" s="52"/>
      <c r="D1264" s="53">
        <f t="shared" si="19"/>
        <v>0</v>
      </c>
      <c r="E1264" s="54"/>
    </row>
    <row r="1265" spans="1:5" s="43" customFormat="1" ht="15" outlineLevel="1">
      <c r="A1265" s="54" t="s">
        <v>869</v>
      </c>
      <c r="B1265" s="52"/>
      <c r="C1265" s="52">
        <v>3000</v>
      </c>
      <c r="D1265" s="53">
        <f t="shared" si="19"/>
        <v>0</v>
      </c>
      <c r="E1265" s="54"/>
    </row>
    <row r="1266" spans="1:5" s="43" customFormat="1" ht="15">
      <c r="A1266" s="54"/>
      <c r="B1266" s="52"/>
      <c r="C1266" s="52"/>
      <c r="D1266" s="53"/>
      <c r="E1266" s="54"/>
    </row>
    <row r="1267" spans="1:5" s="43" customFormat="1" ht="15">
      <c r="A1267" s="54"/>
      <c r="B1267" s="52"/>
      <c r="C1267" s="52"/>
      <c r="D1267" s="53"/>
      <c r="E1267" s="54"/>
    </row>
    <row r="1268" spans="1:5" s="43" customFormat="1" ht="15">
      <c r="A1268" s="72" t="s">
        <v>1016</v>
      </c>
      <c r="B1268" s="52">
        <f>SUM(B5,B234,B238,B250,B340,B391,B447,B504,B629,B699,B773,B792,B903,B967,B1031,B1051,B1081,B1091,B1135,B1155,B1199,B1254,B1255,B1261,B1263)</f>
        <v>197722</v>
      </c>
      <c r="C1268" s="52">
        <v>189862</v>
      </c>
      <c r="D1268" s="53">
        <f>IF(B1268&lt;&gt;0,C1268/B1268,0)</f>
        <v>0.9602472157878233</v>
      </c>
      <c r="E1268" s="54"/>
    </row>
    <row r="1269" spans="2:3" s="43" customFormat="1" ht="13.5">
      <c r="B1269" s="45"/>
      <c r="C1269" s="45"/>
    </row>
  </sheetData>
  <sheetProtection/>
  <mergeCells count="1">
    <mergeCell ref="A2:E2"/>
  </mergeCells>
  <printOptions horizontalCentered="1" verticalCentered="1"/>
  <pageMargins left="0.20069444444444445" right="0.20069444444444445" top="0.19652777777777777" bottom="0.5506944444444445" header="0.3104166666666667" footer="0.2361111111111111"/>
  <pageSetup firstPageNumber="46" useFirstPageNumber="1" horizontalDpi="600" verticalDpi="600" orientation="landscape" paperSize="9" scale="8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showGridLines="0" showZeros="0" workbookViewId="0" topLeftCell="A3">
      <selection activeCell="C6" sqref="C6"/>
    </sheetView>
  </sheetViews>
  <sheetFormatPr defaultColWidth="12.125" defaultRowHeight="15" customHeight="1"/>
  <cols>
    <col min="1" max="1" width="8.75390625" style="1" customWidth="1"/>
    <col min="2" max="2" width="50.375" style="1" customWidth="1"/>
    <col min="3" max="3" width="14.625" style="1" customWidth="1"/>
    <col min="4" max="250" width="12.125" style="1" customWidth="1"/>
  </cols>
  <sheetData>
    <row r="1" spans="1:3" ht="24.75" customHeight="1">
      <c r="A1" s="35" t="s">
        <v>1019</v>
      </c>
      <c r="B1" s="35"/>
      <c r="C1" s="35"/>
    </row>
    <row r="2" spans="1:3" ht="22.5" customHeight="1">
      <c r="A2" s="36" t="s">
        <v>1020</v>
      </c>
      <c r="B2" s="36"/>
      <c r="C2" s="36"/>
    </row>
    <row r="3" spans="1:3" ht="16.5" customHeight="1">
      <c r="A3" s="37"/>
      <c r="B3" s="37"/>
      <c r="C3" s="37" t="s">
        <v>1021</v>
      </c>
    </row>
    <row r="4" spans="1:3" s="34" customFormat="1" ht="17.25" customHeight="1">
      <c r="A4" s="38" t="s">
        <v>1022</v>
      </c>
      <c r="B4" s="38" t="s">
        <v>1023</v>
      </c>
      <c r="C4" s="38" t="s">
        <v>1024</v>
      </c>
    </row>
    <row r="5" spans="1:3" s="34" customFormat="1" ht="35.25" customHeight="1">
      <c r="A5" s="38"/>
      <c r="B5" s="38"/>
      <c r="C5" s="38"/>
    </row>
    <row r="6" spans="1:3" ht="17.25" customHeight="1">
      <c r="A6" s="39"/>
      <c r="B6" s="40" t="s">
        <v>1025</v>
      </c>
      <c r="C6" s="41">
        <f>SUM(C7,C12,C38,C52)</f>
        <v>81398</v>
      </c>
    </row>
    <row r="7" spans="1:3" ht="16.5" customHeight="1">
      <c r="A7" s="39">
        <v>501</v>
      </c>
      <c r="B7" s="42" t="s">
        <v>1026</v>
      </c>
      <c r="C7" s="41">
        <f>SUM(C8:C11)</f>
        <v>44748</v>
      </c>
    </row>
    <row r="8" spans="1:3" ht="16.5" customHeight="1">
      <c r="A8" s="39">
        <v>50101</v>
      </c>
      <c r="B8" s="39" t="s">
        <v>1027</v>
      </c>
      <c r="C8" s="41">
        <v>28462</v>
      </c>
    </row>
    <row r="9" spans="1:3" ht="16.5" customHeight="1">
      <c r="A9" s="39">
        <v>50102</v>
      </c>
      <c r="B9" s="39" t="s">
        <v>1028</v>
      </c>
      <c r="C9" s="41">
        <v>8660</v>
      </c>
    </row>
    <row r="10" spans="1:3" ht="16.5" customHeight="1">
      <c r="A10" s="39">
        <v>50103</v>
      </c>
      <c r="B10" s="39" t="s">
        <v>1029</v>
      </c>
      <c r="C10" s="41">
        <v>3740</v>
      </c>
    </row>
    <row r="11" spans="1:3" ht="16.5" customHeight="1">
      <c r="A11" s="39">
        <v>50199</v>
      </c>
      <c r="B11" s="39" t="s">
        <v>1030</v>
      </c>
      <c r="C11" s="41">
        <v>3886</v>
      </c>
    </row>
    <row r="12" spans="1:3" ht="16.5" customHeight="1">
      <c r="A12" s="39">
        <v>502</v>
      </c>
      <c r="B12" s="42" t="s">
        <v>1031</v>
      </c>
      <c r="C12" s="41">
        <f>SUM(C13:C22)</f>
        <v>13932</v>
      </c>
    </row>
    <row r="13" spans="1:3" ht="16.5" customHeight="1">
      <c r="A13" s="39">
        <v>50201</v>
      </c>
      <c r="B13" s="39" t="s">
        <v>1032</v>
      </c>
      <c r="C13" s="41">
        <v>6579</v>
      </c>
    </row>
    <row r="14" spans="1:3" ht="16.5" customHeight="1">
      <c r="A14" s="39">
        <v>50202</v>
      </c>
      <c r="B14" s="39" t="s">
        <v>1033</v>
      </c>
      <c r="C14" s="41">
        <v>250</v>
      </c>
    </row>
    <row r="15" spans="1:3" ht="16.5" customHeight="1">
      <c r="A15" s="39">
        <v>50203</v>
      </c>
      <c r="B15" s="39" t="s">
        <v>1034</v>
      </c>
      <c r="C15" s="41">
        <v>410</v>
      </c>
    </row>
    <row r="16" spans="1:3" ht="16.5" customHeight="1">
      <c r="A16" s="39">
        <v>50204</v>
      </c>
      <c r="B16" s="39" t="s">
        <v>1035</v>
      </c>
      <c r="C16" s="41">
        <v>488</v>
      </c>
    </row>
    <row r="17" spans="1:3" ht="16.5" customHeight="1">
      <c r="A17" s="39">
        <v>50205</v>
      </c>
      <c r="B17" s="39" t="s">
        <v>1036</v>
      </c>
      <c r="C17" s="41">
        <v>2880</v>
      </c>
    </row>
    <row r="18" spans="1:3" ht="16.5" customHeight="1">
      <c r="A18" s="39">
        <v>50206</v>
      </c>
      <c r="B18" s="39" t="s">
        <v>1037</v>
      </c>
      <c r="C18" s="41">
        <v>670</v>
      </c>
    </row>
    <row r="19" spans="1:3" ht="16.5" customHeight="1">
      <c r="A19" s="39">
        <v>50207</v>
      </c>
      <c r="B19" s="39" t="s">
        <v>1038</v>
      </c>
      <c r="C19" s="41">
        <v>0</v>
      </c>
    </row>
    <row r="20" spans="1:3" ht="16.5" customHeight="1">
      <c r="A20" s="39">
        <v>50208</v>
      </c>
      <c r="B20" s="39" t="s">
        <v>1039</v>
      </c>
      <c r="C20" s="41">
        <v>256</v>
      </c>
    </row>
    <row r="21" spans="1:3" ht="16.5" customHeight="1">
      <c r="A21" s="39">
        <v>50209</v>
      </c>
      <c r="B21" s="39" t="s">
        <v>1040</v>
      </c>
      <c r="C21" s="41">
        <v>495</v>
      </c>
    </row>
    <row r="22" spans="1:3" ht="16.5" customHeight="1">
      <c r="A22" s="39">
        <v>50299</v>
      </c>
      <c r="B22" s="39" t="s">
        <v>1041</v>
      </c>
      <c r="C22" s="41">
        <v>1904</v>
      </c>
    </row>
    <row r="23" spans="1:3" ht="16.5" customHeight="1">
      <c r="A23" s="39">
        <v>503</v>
      </c>
      <c r="B23" s="42" t="s">
        <v>1042</v>
      </c>
      <c r="C23" s="41">
        <v>0</v>
      </c>
    </row>
    <row r="24" spans="1:3" ht="16.5" customHeight="1">
      <c r="A24" s="39">
        <v>50301</v>
      </c>
      <c r="B24" s="39" t="s">
        <v>1043</v>
      </c>
      <c r="C24" s="41">
        <v>0</v>
      </c>
    </row>
    <row r="25" spans="1:3" ht="16.5" customHeight="1">
      <c r="A25" s="39">
        <v>50302</v>
      </c>
      <c r="B25" s="39" t="s">
        <v>1044</v>
      </c>
      <c r="C25" s="41">
        <v>0</v>
      </c>
    </row>
    <row r="26" spans="1:3" ht="16.5" customHeight="1">
      <c r="A26" s="39">
        <v>50303</v>
      </c>
      <c r="B26" s="39" t="s">
        <v>1045</v>
      </c>
      <c r="C26" s="41">
        <v>0</v>
      </c>
    </row>
    <row r="27" spans="1:3" ht="17.25" customHeight="1">
      <c r="A27" s="39">
        <v>50305</v>
      </c>
      <c r="B27" s="39" t="s">
        <v>1046</v>
      </c>
      <c r="C27" s="41">
        <v>0</v>
      </c>
    </row>
    <row r="28" spans="1:3" ht="16.5" customHeight="1">
      <c r="A28" s="39">
        <v>50306</v>
      </c>
      <c r="B28" s="39" t="s">
        <v>1047</v>
      </c>
      <c r="C28" s="41">
        <v>0</v>
      </c>
    </row>
    <row r="29" spans="1:3" ht="16.5" customHeight="1">
      <c r="A29" s="39">
        <v>50307</v>
      </c>
      <c r="B29" s="39" t="s">
        <v>1048</v>
      </c>
      <c r="C29" s="41">
        <v>0</v>
      </c>
    </row>
    <row r="30" spans="1:3" ht="16.5" customHeight="1">
      <c r="A30" s="39">
        <v>50399</v>
      </c>
      <c r="B30" s="39" t="s">
        <v>1049</v>
      </c>
      <c r="C30" s="41">
        <v>0</v>
      </c>
    </row>
    <row r="31" spans="1:3" ht="16.5" customHeight="1">
      <c r="A31" s="39">
        <v>504</v>
      </c>
      <c r="B31" s="42" t="s">
        <v>1050</v>
      </c>
      <c r="C31" s="41">
        <v>0</v>
      </c>
    </row>
    <row r="32" spans="1:3" ht="16.5" customHeight="1">
      <c r="A32" s="39">
        <v>50401</v>
      </c>
      <c r="B32" s="39" t="s">
        <v>1043</v>
      </c>
      <c r="C32" s="41">
        <v>0</v>
      </c>
    </row>
    <row r="33" spans="1:3" ht="16.5" customHeight="1">
      <c r="A33" s="39">
        <v>50402</v>
      </c>
      <c r="B33" s="39" t="s">
        <v>1044</v>
      </c>
      <c r="C33" s="41">
        <v>0</v>
      </c>
    </row>
    <row r="34" spans="1:3" ht="16.5" customHeight="1">
      <c r="A34" s="39">
        <v>50403</v>
      </c>
      <c r="B34" s="39" t="s">
        <v>1045</v>
      </c>
      <c r="C34" s="41">
        <v>0</v>
      </c>
    </row>
    <row r="35" spans="1:3" ht="16.5" customHeight="1">
      <c r="A35" s="39">
        <v>50404</v>
      </c>
      <c r="B35" s="39" t="s">
        <v>1047</v>
      </c>
      <c r="C35" s="41">
        <v>0</v>
      </c>
    </row>
    <row r="36" spans="1:3" ht="16.5" customHeight="1">
      <c r="A36" s="39">
        <v>50405</v>
      </c>
      <c r="B36" s="39" t="s">
        <v>1048</v>
      </c>
      <c r="C36" s="41">
        <v>0</v>
      </c>
    </row>
    <row r="37" spans="1:3" ht="17.25" customHeight="1">
      <c r="A37" s="39">
        <v>50499</v>
      </c>
      <c r="B37" s="39" t="s">
        <v>1049</v>
      </c>
      <c r="C37" s="41">
        <v>0</v>
      </c>
    </row>
    <row r="38" spans="1:3" ht="16.5" customHeight="1">
      <c r="A38" s="39">
        <v>505</v>
      </c>
      <c r="B38" s="42" t="s">
        <v>1051</v>
      </c>
      <c r="C38" s="41">
        <f>SUM(C39:C41)</f>
        <v>21072</v>
      </c>
    </row>
    <row r="39" spans="1:3" ht="16.5" customHeight="1">
      <c r="A39" s="39">
        <v>50501</v>
      </c>
      <c r="B39" s="39" t="s">
        <v>1052</v>
      </c>
      <c r="C39" s="41">
        <v>15692</v>
      </c>
    </row>
    <row r="40" spans="1:3" ht="16.5" customHeight="1">
      <c r="A40" s="39">
        <v>50502</v>
      </c>
      <c r="B40" s="39" t="s">
        <v>1053</v>
      </c>
      <c r="C40" s="41">
        <v>1594</v>
      </c>
    </row>
    <row r="41" spans="1:3" ht="16.5" customHeight="1">
      <c r="A41" s="39">
        <v>50599</v>
      </c>
      <c r="B41" s="39" t="s">
        <v>1054</v>
      </c>
      <c r="C41" s="41">
        <v>3786</v>
      </c>
    </row>
    <row r="42" spans="1:3" ht="16.5" customHeight="1">
      <c r="A42" s="39">
        <v>506</v>
      </c>
      <c r="B42" s="42" t="s">
        <v>1055</v>
      </c>
      <c r="C42" s="41">
        <v>0</v>
      </c>
    </row>
    <row r="43" spans="1:3" ht="16.5" customHeight="1">
      <c r="A43" s="39">
        <v>50601</v>
      </c>
      <c r="B43" s="39" t="s">
        <v>1056</v>
      </c>
      <c r="C43" s="41">
        <v>0</v>
      </c>
    </row>
    <row r="44" spans="1:3" ht="16.5" customHeight="1">
      <c r="A44" s="39">
        <v>50602</v>
      </c>
      <c r="B44" s="39" t="s">
        <v>1057</v>
      </c>
      <c r="C44" s="41">
        <v>0</v>
      </c>
    </row>
    <row r="45" spans="1:3" ht="16.5" customHeight="1">
      <c r="A45" s="39">
        <v>507</v>
      </c>
      <c r="B45" s="42" t="s">
        <v>1058</v>
      </c>
      <c r="C45" s="41">
        <v>0</v>
      </c>
    </row>
    <row r="46" spans="1:3" ht="16.5" customHeight="1">
      <c r="A46" s="39">
        <v>50701</v>
      </c>
      <c r="B46" s="39" t="s">
        <v>1059</v>
      </c>
      <c r="C46" s="41">
        <v>0</v>
      </c>
    </row>
    <row r="47" spans="1:3" ht="16.5" customHeight="1">
      <c r="A47" s="39">
        <v>50702</v>
      </c>
      <c r="B47" s="39" t="s">
        <v>1060</v>
      </c>
      <c r="C47" s="41">
        <v>0</v>
      </c>
    </row>
    <row r="48" spans="1:3" ht="16.5" customHeight="1">
      <c r="A48" s="39">
        <v>50799</v>
      </c>
      <c r="B48" s="39" t="s">
        <v>1061</v>
      </c>
      <c r="C48" s="41">
        <v>0</v>
      </c>
    </row>
    <row r="49" spans="1:3" ht="16.5" customHeight="1">
      <c r="A49" s="39">
        <v>508</v>
      </c>
      <c r="B49" s="42" t="s">
        <v>1062</v>
      </c>
      <c r="C49" s="41">
        <v>0</v>
      </c>
    </row>
    <row r="50" spans="1:3" ht="16.5" customHeight="1">
      <c r="A50" s="39">
        <v>50801</v>
      </c>
      <c r="B50" s="39" t="s">
        <v>1063</v>
      </c>
      <c r="C50" s="41">
        <v>0</v>
      </c>
    </row>
    <row r="51" spans="1:3" ht="17.25" customHeight="1">
      <c r="A51" s="39">
        <v>50802</v>
      </c>
      <c r="B51" s="39" t="s">
        <v>1064</v>
      </c>
      <c r="C51" s="41">
        <v>0</v>
      </c>
    </row>
    <row r="52" spans="1:3" ht="16.5" customHeight="1">
      <c r="A52" s="39">
        <v>509</v>
      </c>
      <c r="B52" s="42" t="s">
        <v>1065</v>
      </c>
      <c r="C52" s="41">
        <f>SUM(C53:C57)</f>
        <v>1646</v>
      </c>
    </row>
    <row r="53" spans="1:3" ht="16.5" customHeight="1">
      <c r="A53" s="39">
        <v>50901</v>
      </c>
      <c r="B53" s="39" t="s">
        <v>1066</v>
      </c>
      <c r="C53" s="41">
        <v>0</v>
      </c>
    </row>
    <row r="54" spans="1:3" ht="16.5" customHeight="1">
      <c r="A54" s="39">
        <v>50902</v>
      </c>
      <c r="B54" s="39" t="s">
        <v>1067</v>
      </c>
      <c r="C54" s="41">
        <v>0</v>
      </c>
    </row>
    <row r="55" spans="1:3" ht="16.5" customHeight="1">
      <c r="A55" s="39">
        <v>50903</v>
      </c>
      <c r="B55" s="39" t="s">
        <v>1068</v>
      </c>
      <c r="C55" s="41">
        <v>0</v>
      </c>
    </row>
    <row r="56" spans="1:3" ht="16.5" customHeight="1">
      <c r="A56" s="39">
        <v>50905</v>
      </c>
      <c r="B56" s="39" t="s">
        <v>1069</v>
      </c>
      <c r="C56" s="41">
        <v>1646</v>
      </c>
    </row>
    <row r="57" spans="1:3" ht="16.5" customHeight="1">
      <c r="A57" s="39">
        <v>50999</v>
      </c>
      <c r="B57" s="39" t="s">
        <v>1070</v>
      </c>
      <c r="C57" s="41">
        <v>0</v>
      </c>
    </row>
    <row r="58" spans="1:3" ht="16.5" customHeight="1">
      <c r="A58" s="39">
        <v>510</v>
      </c>
      <c r="B58" s="42" t="s">
        <v>1071</v>
      </c>
      <c r="C58" s="41">
        <v>0</v>
      </c>
    </row>
    <row r="59" spans="1:3" ht="16.5" customHeight="1">
      <c r="A59" s="39">
        <v>51002</v>
      </c>
      <c r="B59" s="39" t="s">
        <v>1072</v>
      </c>
      <c r="C59" s="41">
        <v>0</v>
      </c>
    </row>
    <row r="60" spans="1:3" ht="16.5" customHeight="1">
      <c r="A60" s="39">
        <v>51003</v>
      </c>
      <c r="B60" s="39" t="s">
        <v>1073</v>
      </c>
      <c r="C60" s="41">
        <v>0</v>
      </c>
    </row>
    <row r="61" spans="1:3" ht="16.5" customHeight="1">
      <c r="A61" s="39">
        <v>511</v>
      </c>
      <c r="B61" s="42" t="s">
        <v>1074</v>
      </c>
      <c r="C61" s="41">
        <v>0</v>
      </c>
    </row>
    <row r="62" spans="1:3" ht="16.5" customHeight="1">
      <c r="A62" s="39">
        <v>51101</v>
      </c>
      <c r="B62" s="39" t="s">
        <v>1075</v>
      </c>
      <c r="C62" s="41">
        <v>0</v>
      </c>
    </row>
    <row r="63" spans="1:3" ht="16.5" customHeight="1">
      <c r="A63" s="39">
        <v>51102</v>
      </c>
      <c r="B63" s="39" t="s">
        <v>1076</v>
      </c>
      <c r="C63" s="41">
        <v>0</v>
      </c>
    </row>
    <row r="64" spans="1:3" ht="16.5" customHeight="1">
      <c r="A64" s="39">
        <v>51103</v>
      </c>
      <c r="B64" s="39" t="s">
        <v>1077</v>
      </c>
      <c r="C64" s="41">
        <v>0</v>
      </c>
    </row>
    <row r="65" spans="1:3" ht="16.5" customHeight="1">
      <c r="A65" s="39">
        <v>51104</v>
      </c>
      <c r="B65" s="39" t="s">
        <v>1078</v>
      </c>
      <c r="C65" s="41">
        <v>0</v>
      </c>
    </row>
    <row r="66" spans="1:3" ht="16.5" customHeight="1">
      <c r="A66" s="39">
        <v>599</v>
      </c>
      <c r="B66" s="42" t="s">
        <v>1079</v>
      </c>
      <c r="C66" s="41">
        <v>0</v>
      </c>
    </row>
    <row r="67" spans="1:3" ht="17.25" customHeight="1">
      <c r="A67" s="39">
        <v>59906</v>
      </c>
      <c r="B67" s="39" t="s">
        <v>1080</v>
      </c>
      <c r="C67" s="41">
        <v>0</v>
      </c>
    </row>
    <row r="68" spans="1:3" ht="16.5" customHeight="1">
      <c r="A68" s="39">
        <v>59907</v>
      </c>
      <c r="B68" s="39" t="s">
        <v>1081</v>
      </c>
      <c r="C68" s="41">
        <v>0</v>
      </c>
    </row>
    <row r="69" spans="1:3" ht="16.5" customHeight="1">
      <c r="A69" s="39">
        <v>59908</v>
      </c>
      <c r="B69" s="39" t="s">
        <v>1082</v>
      </c>
      <c r="C69" s="41">
        <v>0</v>
      </c>
    </row>
    <row r="70" spans="1:3" ht="16.5" customHeight="1">
      <c r="A70" s="39">
        <v>59999</v>
      </c>
      <c r="B70" s="39" t="s">
        <v>1083</v>
      </c>
      <c r="C70" s="41">
        <v>0</v>
      </c>
    </row>
  </sheetData>
  <sheetProtection/>
  <mergeCells count="4">
    <mergeCell ref="A2:C2"/>
    <mergeCell ref="A4:A5"/>
    <mergeCell ref="B4:B5"/>
    <mergeCell ref="C4:C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M6"/>
  <sheetViews>
    <sheetView showZeros="0" workbookViewId="0" topLeftCell="A1">
      <pane ySplit="2" topLeftCell="A3" activePane="bottomLeft" state="frozen"/>
      <selection pane="bottomLeft" activeCell="A1" sqref="A1"/>
    </sheetView>
  </sheetViews>
  <sheetFormatPr defaultColWidth="8.75390625" defaultRowHeight="14.25"/>
  <cols>
    <col min="1" max="1" width="14.125" style="12" customWidth="1"/>
    <col min="2" max="7" width="8.25390625" style="13" customWidth="1"/>
    <col min="8" max="16384" width="8.75390625" style="12" customWidth="1"/>
  </cols>
  <sheetData>
    <row r="1" ht="25.5" customHeight="1">
      <c r="A1" s="12" t="s">
        <v>1084</v>
      </c>
    </row>
    <row r="2" spans="1:65" ht="23.25" customHeight="1">
      <c r="A2" s="14" t="s">
        <v>1085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ht="19.5" customHeight="1">
      <c r="BL3" s="12" t="s">
        <v>37</v>
      </c>
    </row>
    <row r="4" spans="1:65" ht="31.5" customHeight="1">
      <c r="A4" s="15" t="s">
        <v>1086</v>
      </c>
      <c r="B4" s="16" t="s">
        <v>1087</v>
      </c>
      <c r="C4" s="17" t="s">
        <v>1088</v>
      </c>
      <c r="D4" s="18"/>
      <c r="E4" s="18"/>
      <c r="F4" s="18"/>
      <c r="G4" s="19"/>
      <c r="H4" s="20" t="s">
        <v>1089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32" t="s">
        <v>1090</v>
      </c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90" customHeight="1">
      <c r="A5" s="21"/>
      <c r="B5" s="22"/>
      <c r="C5" s="23" t="s">
        <v>1091</v>
      </c>
      <c r="D5" s="23" t="s">
        <v>1092</v>
      </c>
      <c r="E5" s="23" t="s">
        <v>1093</v>
      </c>
      <c r="F5" s="23" t="s">
        <v>1094</v>
      </c>
      <c r="G5" s="23" t="s">
        <v>1095</v>
      </c>
      <c r="H5" s="23" t="s">
        <v>1096</v>
      </c>
      <c r="I5" s="26" t="s">
        <v>1097</v>
      </c>
      <c r="J5" s="27" t="s">
        <v>1098</v>
      </c>
      <c r="K5" s="28" t="s">
        <v>1099</v>
      </c>
      <c r="L5" s="28" t="s">
        <v>1100</v>
      </c>
      <c r="M5" s="28" t="s">
        <v>1101</v>
      </c>
      <c r="N5" s="28" t="s">
        <v>1102</v>
      </c>
      <c r="O5" s="28" t="s">
        <v>1103</v>
      </c>
      <c r="P5" s="28" t="s">
        <v>1104</v>
      </c>
      <c r="Q5" s="28" t="s">
        <v>1105</v>
      </c>
      <c r="R5" s="28" t="s">
        <v>1106</v>
      </c>
      <c r="S5" s="28" t="s">
        <v>1107</v>
      </c>
      <c r="T5" s="28" t="s">
        <v>1108</v>
      </c>
      <c r="U5" s="28" t="s">
        <v>1109</v>
      </c>
      <c r="V5" s="30" t="s">
        <v>1110</v>
      </c>
      <c r="W5" s="30" t="s">
        <v>1111</v>
      </c>
      <c r="X5" s="30" t="s">
        <v>1112</v>
      </c>
      <c r="Y5" s="30" t="s">
        <v>1113</v>
      </c>
      <c r="Z5" s="30" t="s">
        <v>1114</v>
      </c>
      <c r="AA5" s="30" t="s">
        <v>1115</v>
      </c>
      <c r="AB5" s="30" t="s">
        <v>1116</v>
      </c>
      <c r="AC5" s="30" t="s">
        <v>1117</v>
      </c>
      <c r="AD5" s="30" t="s">
        <v>1118</v>
      </c>
      <c r="AE5" s="30" t="s">
        <v>1119</v>
      </c>
      <c r="AF5" s="30" t="s">
        <v>1120</v>
      </c>
      <c r="AG5" s="30" t="s">
        <v>1121</v>
      </c>
      <c r="AH5" s="30" t="s">
        <v>1122</v>
      </c>
      <c r="AI5" s="30" t="s">
        <v>1123</v>
      </c>
      <c r="AJ5" s="30" t="s">
        <v>1124</v>
      </c>
      <c r="AK5" s="30" t="s">
        <v>1125</v>
      </c>
      <c r="AL5" s="30" t="s">
        <v>1126</v>
      </c>
      <c r="AM5" s="30" t="s">
        <v>1127</v>
      </c>
      <c r="AN5" s="30" t="s">
        <v>1128</v>
      </c>
      <c r="AO5" s="30" t="s">
        <v>1129</v>
      </c>
      <c r="AP5" s="30" t="s">
        <v>1130</v>
      </c>
      <c r="AQ5" s="30" t="s">
        <v>1131</v>
      </c>
      <c r="AR5" s="30" t="s">
        <v>1132</v>
      </c>
      <c r="AS5" s="30" t="s">
        <v>1133</v>
      </c>
      <c r="AT5" s="30" t="s">
        <v>1134</v>
      </c>
      <c r="AU5" s="30" t="s">
        <v>1135</v>
      </c>
      <c r="AV5" s="30" t="s">
        <v>1136</v>
      </c>
      <c r="AW5" s="30" t="s">
        <v>1137</v>
      </c>
      <c r="AX5" s="30" t="s">
        <v>1138</v>
      </c>
      <c r="AY5" s="33" t="s">
        <v>1139</v>
      </c>
      <c r="AZ5" s="30" t="s">
        <v>1140</v>
      </c>
      <c r="BA5" s="30" t="s">
        <v>1141</v>
      </c>
      <c r="BB5" s="30" t="s">
        <v>1142</v>
      </c>
      <c r="BC5" s="30" t="s">
        <v>1143</v>
      </c>
      <c r="BD5" s="30" t="s">
        <v>1144</v>
      </c>
      <c r="BE5" s="30" t="s">
        <v>1145</v>
      </c>
      <c r="BF5" s="30" t="s">
        <v>1146</v>
      </c>
      <c r="BG5" s="30" t="s">
        <v>1147</v>
      </c>
      <c r="BH5" s="30" t="s">
        <v>1148</v>
      </c>
      <c r="BI5" s="30" t="s">
        <v>1149</v>
      </c>
      <c r="BJ5" s="30" t="s">
        <v>1150</v>
      </c>
      <c r="BK5" s="30" t="s">
        <v>1151</v>
      </c>
      <c r="BL5" s="30" t="s">
        <v>1152</v>
      </c>
      <c r="BM5" s="30" t="s">
        <v>1153</v>
      </c>
    </row>
    <row r="6" spans="1:65" ht="33" customHeight="1">
      <c r="A6" s="24" t="s">
        <v>1154</v>
      </c>
      <c r="B6" s="25">
        <f>SUM(C6,H6,AR6)</f>
        <v>118881</v>
      </c>
      <c r="C6" s="25">
        <f>SUM(D6:G6)</f>
        <v>2737</v>
      </c>
      <c r="D6" s="25">
        <v>1477</v>
      </c>
      <c r="E6" s="25">
        <v>175</v>
      </c>
      <c r="F6" s="25">
        <v>998</v>
      </c>
      <c r="G6" s="25">
        <v>87</v>
      </c>
      <c r="H6" s="25">
        <f>SUM(I6:AQ6)</f>
        <v>94780</v>
      </c>
      <c r="I6" s="25">
        <v>284</v>
      </c>
      <c r="J6" s="25">
        <v>22569</v>
      </c>
      <c r="K6" s="25">
        <v>4854</v>
      </c>
      <c r="L6" s="25">
        <v>1823</v>
      </c>
      <c r="M6" s="25"/>
      <c r="N6" s="25">
        <v>180</v>
      </c>
      <c r="O6" s="29">
        <v>77</v>
      </c>
      <c r="P6" s="25">
        <v>4277</v>
      </c>
      <c r="Q6" s="31">
        <v>5306</v>
      </c>
      <c r="R6" s="31">
        <v>140</v>
      </c>
      <c r="S6" s="31"/>
      <c r="T6" s="31"/>
      <c r="U6" s="31">
        <v>7219</v>
      </c>
      <c r="V6" s="31"/>
      <c r="W6" s="31"/>
      <c r="X6" s="31"/>
      <c r="Y6" s="31">
        <v>850</v>
      </c>
      <c r="Z6" s="31">
        <v>6380</v>
      </c>
      <c r="AA6" s="31">
        <v>16</v>
      </c>
      <c r="AB6" s="31">
        <v>591</v>
      </c>
      <c r="AC6" s="31">
        <v>9754</v>
      </c>
      <c r="AD6" s="31">
        <v>10762</v>
      </c>
      <c r="AE6" s="31">
        <v>1205</v>
      </c>
      <c r="AF6" s="31"/>
      <c r="AG6" s="31">
        <v>11723</v>
      </c>
      <c r="AH6" s="31">
        <v>1799</v>
      </c>
      <c r="AI6" s="31"/>
      <c r="AJ6" s="31"/>
      <c r="AK6" s="31"/>
      <c r="AL6" s="31"/>
      <c r="AM6" s="31">
        <v>1817</v>
      </c>
      <c r="AN6" s="31">
        <v>68</v>
      </c>
      <c r="AO6" s="31">
        <v>160</v>
      </c>
      <c r="AP6" s="31"/>
      <c r="AQ6" s="31">
        <v>2926</v>
      </c>
      <c r="AR6" s="25">
        <f>SUM(AS6:BM6)</f>
        <v>21364</v>
      </c>
      <c r="AS6" s="25">
        <v>520</v>
      </c>
      <c r="AT6" s="25"/>
      <c r="AU6" s="25"/>
      <c r="AV6" s="25">
        <v>108</v>
      </c>
      <c r="AW6" s="25">
        <v>882</v>
      </c>
      <c r="AX6" s="25">
        <v>310</v>
      </c>
      <c r="AY6" s="25">
        <v>385</v>
      </c>
      <c r="AZ6" s="25">
        <v>1316</v>
      </c>
      <c r="BA6" s="31">
        <v>1183</v>
      </c>
      <c r="BB6" s="31">
        <v>7252</v>
      </c>
      <c r="BC6" s="31">
        <v>16</v>
      </c>
      <c r="BD6" s="31">
        <v>3953</v>
      </c>
      <c r="BE6" s="31">
        <v>174</v>
      </c>
      <c r="BF6" s="31">
        <v>582</v>
      </c>
      <c r="BG6" s="25">
        <v>211</v>
      </c>
      <c r="BH6" s="25"/>
      <c r="BI6" s="25">
        <v>617</v>
      </c>
      <c r="BJ6" s="25">
        <v>3633</v>
      </c>
      <c r="BK6" s="25">
        <v>222</v>
      </c>
      <c r="BL6" s="25"/>
      <c r="BM6" s="2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mergeCells count="6">
    <mergeCell ref="A2:BM2"/>
    <mergeCell ref="C4:G4"/>
    <mergeCell ref="H4:AQ4"/>
    <mergeCell ref="AR4:BM4"/>
    <mergeCell ref="A4:A5"/>
    <mergeCell ref="B4:B5"/>
  </mergeCells>
  <printOptions horizontalCentered="1" verticalCentered="1"/>
  <pageMargins left="0.2" right="0.2" top="0.17" bottom="0.17" header="0.17" footer="0.17"/>
  <pageSetup firstPageNumber="1" useFirstPageNumber="1" horizontalDpi="600" verticalDpi="600" orientation="landscape" paperSize="12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D9" sqref="D9"/>
    </sheetView>
  </sheetViews>
  <sheetFormatPr defaultColWidth="12.125" defaultRowHeight="16.5" customHeight="1"/>
  <cols>
    <col min="1" max="1" width="33.50390625" style="1" customWidth="1"/>
    <col min="2" max="7" width="14.75390625" style="1" customWidth="1"/>
    <col min="8" max="16384" width="12.125" style="1" customWidth="1"/>
  </cols>
  <sheetData>
    <row r="1" spans="1:7" ht="33.75" customHeight="1">
      <c r="A1" s="2" t="s">
        <v>1155</v>
      </c>
      <c r="B1" s="2"/>
      <c r="C1" s="2"/>
      <c r="D1" s="2"/>
      <c r="E1" s="2"/>
      <c r="F1" s="2"/>
      <c r="G1" s="2"/>
    </row>
    <row r="2" spans="1:7" ht="16.5" customHeight="1">
      <c r="A2" s="9" t="s">
        <v>1156</v>
      </c>
      <c r="B2" s="9"/>
      <c r="C2" s="9"/>
      <c r="D2" s="9"/>
      <c r="E2" s="9"/>
      <c r="F2" s="9"/>
      <c r="G2" s="9"/>
    </row>
    <row r="3" spans="1:7" ht="16.5" customHeight="1">
      <c r="A3" s="3" t="s">
        <v>1021</v>
      </c>
      <c r="B3" s="3"/>
      <c r="C3" s="3"/>
      <c r="D3" s="3"/>
      <c r="E3" s="3"/>
      <c r="F3" s="3"/>
      <c r="G3" s="3"/>
    </row>
    <row r="4" spans="1:7" ht="16.5" customHeight="1">
      <c r="A4" s="10" t="s">
        <v>38</v>
      </c>
      <c r="B4" s="10" t="s">
        <v>1157</v>
      </c>
      <c r="C4" s="10" t="s">
        <v>1158</v>
      </c>
      <c r="D4" s="10"/>
      <c r="E4" s="10"/>
      <c r="F4" s="10"/>
      <c r="G4" s="10"/>
    </row>
    <row r="5" spans="1:7" ht="16.5" customHeight="1">
      <c r="A5" s="10"/>
      <c r="B5" s="10"/>
      <c r="C5" s="10" t="s">
        <v>1159</v>
      </c>
      <c r="D5" s="10" t="s">
        <v>1160</v>
      </c>
      <c r="E5" s="10" t="s">
        <v>1161</v>
      </c>
      <c r="F5" s="10" t="s">
        <v>1162</v>
      </c>
      <c r="G5" s="10" t="s">
        <v>1163</v>
      </c>
    </row>
    <row r="6" spans="1:7" ht="16.5" customHeight="1">
      <c r="A6" s="11" t="s">
        <v>1164</v>
      </c>
      <c r="B6" s="7">
        <f aca="true" t="shared" si="0" ref="B6:B11">SUM(C6)</f>
        <v>150444</v>
      </c>
      <c r="C6" s="7">
        <f aca="true" t="shared" si="1" ref="C6:C11">SUM(D6:G6)</f>
        <v>150444</v>
      </c>
      <c r="D6" s="7">
        <v>148644</v>
      </c>
      <c r="E6" s="7">
        <v>1000</v>
      </c>
      <c r="F6" s="7">
        <v>800</v>
      </c>
      <c r="G6" s="7">
        <v>0</v>
      </c>
    </row>
    <row r="7" spans="1:7" ht="16.5" customHeight="1">
      <c r="A7" s="11" t="s">
        <v>1165</v>
      </c>
      <c r="B7" s="7">
        <f t="shared" si="0"/>
        <v>165743</v>
      </c>
      <c r="C7" s="7">
        <v>165743</v>
      </c>
      <c r="D7" s="8"/>
      <c r="E7" s="8"/>
      <c r="F7" s="8"/>
      <c r="G7" s="8"/>
    </row>
    <row r="8" spans="1:7" ht="16.5" customHeight="1">
      <c r="A8" s="11" t="s">
        <v>1166</v>
      </c>
      <c r="B8" s="7">
        <f t="shared" si="0"/>
        <v>28047</v>
      </c>
      <c r="C8" s="7">
        <f>SUM(D8:F8)</f>
        <v>28047</v>
      </c>
      <c r="D8" s="7">
        <v>28047</v>
      </c>
      <c r="E8" s="7">
        <v>0</v>
      </c>
      <c r="F8" s="7">
        <v>0</v>
      </c>
      <c r="G8" s="8"/>
    </row>
    <row r="9" spans="1:7" ht="16.5" customHeight="1">
      <c r="A9" s="11" t="s">
        <v>1167</v>
      </c>
      <c r="B9" s="7">
        <f t="shared" si="0"/>
        <v>15248</v>
      </c>
      <c r="C9" s="7">
        <f t="shared" si="1"/>
        <v>15248</v>
      </c>
      <c r="D9" s="7">
        <v>15248</v>
      </c>
      <c r="E9" s="7">
        <v>0</v>
      </c>
      <c r="F9" s="7">
        <v>0</v>
      </c>
      <c r="G9" s="7">
        <v>0</v>
      </c>
    </row>
    <row r="10" spans="1:7" ht="16.5" customHeight="1">
      <c r="A10" s="11" t="s">
        <v>1168</v>
      </c>
      <c r="B10" s="7">
        <f t="shared" si="0"/>
        <v>-386</v>
      </c>
      <c r="C10" s="7">
        <f t="shared" si="1"/>
        <v>-386</v>
      </c>
      <c r="D10" s="7">
        <v>0</v>
      </c>
      <c r="E10" s="7">
        <v>1000</v>
      </c>
      <c r="F10" s="7">
        <v>-1386</v>
      </c>
      <c r="G10" s="7">
        <v>0</v>
      </c>
    </row>
    <row r="11" spans="1:7" ht="16.5" customHeight="1">
      <c r="A11" s="11" t="s">
        <v>1169</v>
      </c>
      <c r="B11" s="7">
        <f t="shared" si="0"/>
        <v>163629</v>
      </c>
      <c r="C11" s="7">
        <f t="shared" si="1"/>
        <v>163629</v>
      </c>
      <c r="D11" s="7">
        <f aca="true" t="shared" si="2" ref="D11:F11">D6+D8-D9-D10</f>
        <v>161443</v>
      </c>
      <c r="E11" s="7">
        <f t="shared" si="2"/>
        <v>0</v>
      </c>
      <c r="F11" s="7">
        <f t="shared" si="2"/>
        <v>2186</v>
      </c>
      <c r="G11" s="7">
        <f>G6-G9-G10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6">
    <mergeCell ref="A1:G1"/>
    <mergeCell ref="A2:G2"/>
    <mergeCell ref="A3:G3"/>
    <mergeCell ref="C4:G4"/>
    <mergeCell ref="A4:A5"/>
    <mergeCell ref="B4:B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G7" sqref="G7"/>
    </sheetView>
  </sheetViews>
  <sheetFormatPr defaultColWidth="12.125" defaultRowHeight="16.5" customHeight="1"/>
  <cols>
    <col min="1" max="1" width="34.875" style="1" customWidth="1"/>
    <col min="2" max="2" width="16.50390625" style="1" customWidth="1"/>
    <col min="3" max="3" width="16.25390625" style="1" customWidth="1"/>
    <col min="4" max="6" width="14.75390625" style="1" customWidth="1"/>
    <col min="7" max="252" width="12.125" style="1" customWidth="1"/>
  </cols>
  <sheetData>
    <row r="1" ht="27" customHeight="1">
      <c r="A1" s="1" t="s">
        <v>1170</v>
      </c>
    </row>
    <row r="2" spans="1:6" ht="33.75" customHeight="1">
      <c r="A2" s="2" t="s">
        <v>1171</v>
      </c>
      <c r="B2" s="2"/>
      <c r="C2" s="2"/>
      <c r="D2" s="2"/>
      <c r="E2" s="2"/>
      <c r="F2" s="2"/>
    </row>
    <row r="3" spans="1:6" ht="16.5" customHeight="1">
      <c r="A3" s="3"/>
      <c r="B3" s="3"/>
      <c r="C3" s="3"/>
      <c r="D3" s="3"/>
      <c r="E3" s="3"/>
      <c r="F3" s="3"/>
    </row>
    <row r="4" spans="1:6" ht="16.5" customHeight="1">
      <c r="A4" s="3" t="s">
        <v>1021</v>
      </c>
      <c r="B4" s="3"/>
      <c r="C4" s="3"/>
      <c r="D4" s="3"/>
      <c r="E4" s="3"/>
      <c r="F4" s="3"/>
    </row>
    <row r="5" spans="1:6" ht="30" customHeight="1">
      <c r="A5" s="4" t="s">
        <v>38</v>
      </c>
      <c r="B5" s="4" t="s">
        <v>1158</v>
      </c>
      <c r="C5" s="4"/>
      <c r="D5" s="4"/>
      <c r="E5" s="4"/>
      <c r="F5" s="4"/>
    </row>
    <row r="6" spans="1:6" ht="30" customHeight="1">
      <c r="A6" s="5"/>
      <c r="B6" s="5" t="s">
        <v>1159</v>
      </c>
      <c r="C6" s="5" t="s">
        <v>1160</v>
      </c>
      <c r="D6" s="5" t="s">
        <v>1161</v>
      </c>
      <c r="E6" s="5" t="s">
        <v>1162</v>
      </c>
      <c r="F6" s="5" t="s">
        <v>1163</v>
      </c>
    </row>
    <row r="7" spans="1:6" ht="30" customHeight="1">
      <c r="A7" s="6" t="s">
        <v>1164</v>
      </c>
      <c r="B7" s="7">
        <v>163629</v>
      </c>
      <c r="C7" s="7">
        <v>161443</v>
      </c>
      <c r="D7" s="7">
        <v>0</v>
      </c>
      <c r="E7" s="7">
        <v>2186</v>
      </c>
      <c r="F7" s="7">
        <v>0</v>
      </c>
    </row>
    <row r="8" spans="1:6" ht="30" customHeight="1">
      <c r="A8" s="6" t="s">
        <v>1165</v>
      </c>
      <c r="B8" s="7">
        <v>172800</v>
      </c>
      <c r="C8" s="8"/>
      <c r="D8" s="8"/>
      <c r="E8" s="8"/>
      <c r="F8" s="8"/>
    </row>
    <row r="9" spans="1:6" ht="30" customHeight="1">
      <c r="A9" s="6" t="s">
        <v>1166</v>
      </c>
      <c r="B9" s="7">
        <f>SUM(C9:E9)</f>
        <v>33329</v>
      </c>
      <c r="C9" s="7">
        <f>26229+7100</f>
        <v>33329</v>
      </c>
      <c r="D9" s="7">
        <v>0</v>
      </c>
      <c r="E9" s="7"/>
      <c r="F9" s="8"/>
    </row>
    <row r="10" spans="1:6" ht="30" customHeight="1">
      <c r="A10" s="6" t="s">
        <v>1167</v>
      </c>
      <c r="B10" s="7">
        <f aca="true" t="shared" si="0" ref="B7:B12">SUM(C10:F10)</f>
        <v>26229</v>
      </c>
      <c r="C10" s="7">
        <v>26229</v>
      </c>
      <c r="D10" s="7">
        <v>0</v>
      </c>
      <c r="E10" s="7">
        <v>0</v>
      </c>
      <c r="F10" s="7">
        <v>0</v>
      </c>
    </row>
    <row r="11" spans="1:6" ht="30" customHeight="1">
      <c r="A11" s="6" t="s">
        <v>1168</v>
      </c>
      <c r="B11" s="7">
        <f t="shared" si="0"/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30" customHeight="1">
      <c r="A12" s="6" t="s">
        <v>1169</v>
      </c>
      <c r="B12" s="7">
        <f t="shared" si="0"/>
        <v>170729</v>
      </c>
      <c r="C12" s="7">
        <f aca="true" t="shared" si="1" ref="C12:E12">C7+C9-C10-C11</f>
        <v>168543</v>
      </c>
      <c r="D12" s="7">
        <f t="shared" si="1"/>
        <v>0</v>
      </c>
      <c r="E12" s="7">
        <f t="shared" si="1"/>
        <v>2186</v>
      </c>
      <c r="F12" s="7">
        <f>F7-F10-F11</f>
        <v>0</v>
      </c>
    </row>
  </sheetData>
  <sheetProtection/>
  <mergeCells count="5">
    <mergeCell ref="A2:F2"/>
    <mergeCell ref="A3:F3"/>
    <mergeCell ref="A4:F4"/>
    <mergeCell ref="B5:F5"/>
    <mergeCell ref="A5:A6"/>
  </mergeCells>
  <printOptions gridLines="1"/>
  <pageMargins left="0.75" right="0.75" top="1" bottom="1" header="0" footer="0"/>
  <pageSetup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WPS_1660466746</cp:lastModifiedBy>
  <cp:lastPrinted>2019-04-04T00:39:56Z</cp:lastPrinted>
  <dcterms:created xsi:type="dcterms:W3CDTF">2007-01-30T09:31:21Z</dcterms:created>
  <dcterms:modified xsi:type="dcterms:W3CDTF">2022-09-05T03:06:17Z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10</vt:lpwstr>
  </property>
  <property fmtid="{D5CDD505-2E9C-101B-9397-08002B2CF9AE}" pid="5" name="I">
    <vt:lpwstr>12201F5A40B243C7AEB9D3C2BB910157</vt:lpwstr>
  </property>
</Properties>
</file>