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6" activeTab="7"/>
  </bookViews>
  <sheets>
    <sheet name="2018年一般预算收支执行表(表一）" sheetId="1" r:id="rId1"/>
    <sheet name="2018年基金收支执行表（表二）" sheetId="2" r:id="rId2"/>
    <sheet name="2018年社会保险基金执行情况表  (表三)" sheetId="3" r:id="rId3"/>
    <sheet name="2018年国有资本经营收支总表（表四）" sheetId="4" r:id="rId4"/>
    <sheet name="2019年公共财政收支预算基本情况表（表五）" sheetId="5" r:id="rId5"/>
    <sheet name="2019年政府性基金收支总表 （表六））" sheetId="6" r:id="rId6"/>
    <sheet name="2019年社会保险基金总表（表七）" sheetId="7" r:id="rId7"/>
    <sheet name="2019年国有资本经营预算收支总表（表八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6_其他" localSheetId="2">#REF!</definedName>
    <definedName name="_6_其他">#REF!</definedName>
    <definedName name="a" localSheetId="2">#REF!</definedName>
    <definedName name="a">#REF!</definedName>
    <definedName name="g" localSheetId="2">getcell(48,INDIRECT("rc",FALSE))</definedName>
    <definedName name="g">GET.CELL(48,INDIRECT("rc",FALSE))</definedName>
    <definedName name="H" localSheetId="2">getcell(48,INDIRECT("RC",FALSE))</definedName>
    <definedName name="H">GET.CELL(48,INDIRECT("RC",FALSE))</definedName>
    <definedName name="m00">#REF!</definedName>
    <definedName name="OLE_LINK1" localSheetId="0">'2018年一般预算收支执行表(表一）'!#REF!</definedName>
    <definedName name="_xlnm.Print_Area" localSheetId="1">'2018年基金收支执行表（表二）'!$A$1:$H$26</definedName>
    <definedName name="_xlnm.Print_Area" localSheetId="2">'2018年社会保险基金执行情况表  (表三)'!$A$1:$I$20</definedName>
    <definedName name="_xlnm.Print_Area" localSheetId="0">'2018年一般预算收支执行表(表一）'!$A$1:$H$33</definedName>
    <definedName name="_xlnm.Print_Area" localSheetId="7">'2019年国有资本经营预算收支总表（表八）'!$A$1:$I$22</definedName>
    <definedName name="_xlnm.Print_Area">#N/A</definedName>
    <definedName name="_xlnm.Print_Titles" localSheetId="1">'2018年基金收支执行表（表二）'!$2:$4,'2018年基金收支执行表（表二）'!$E:$H</definedName>
    <definedName name="_xlnm.Print_Titles" localSheetId="0">'2018年一般预算收支执行表(表一）'!$E:$H,'2018年一般预算收支执行表(表一）'!$2:$4</definedName>
    <definedName name="_xlnm.Print_Titles" localSheetId="5">'2019年政府性基金收支总表 （表六））'!$2:$5</definedName>
    <definedName name="_xlnm.Print_Titles">#N/A</definedName>
    <definedName name="地区名称" localSheetId="5">'[12]封面'!$B$2:$B$6</definedName>
    <definedName name="地区名称">'[8]封面'!$B$2:$B$6</definedName>
    <definedName name="公式" localSheetId="2">getcell(48,INDIRECT("rc",FALSE))</definedName>
    <definedName name="公式">GET.CELL(48,INDIRECT("rc",FALSE))</definedName>
    <definedName name="汇总一" localSheetId="2">#REF!</definedName>
    <definedName name="汇总一">#REF!</definedName>
    <definedName name="科目" localSheetId="2">'[5]调用表'!$B$3:$B$125</definedName>
    <definedName name="科目">'[5]调用表'!$B$3:$B$125</definedName>
    <definedName name="明细一" localSheetId="2">#REF!</definedName>
    <definedName name="明细一">#REF!</definedName>
    <definedName name="人员汇总表14年" localSheetId="2">#REF!</definedName>
    <definedName name="人员汇总表14年">#REF!</definedName>
    <definedName name="_6_其他" localSheetId="4">#REF!</definedName>
    <definedName name="a" localSheetId="4">#REF!</definedName>
    <definedName name="_xlnm.Print_Area" localSheetId="4">'2019年公共财政收支预算基本情况表（表五）'!$A$1:$P$77</definedName>
    <definedName name="_xlnm.Print_Titles" localSheetId="4">'2019年公共财政收支预算基本情况表（表五）'!$2:$5</definedName>
    <definedName name="汇总一" localSheetId="4">#REF!</definedName>
    <definedName name="科目" localSheetId="4">'[10]调用表'!$B$3:$B$125</definedName>
    <definedName name="明细一" localSheetId="4">#REF!</definedName>
    <definedName name="人员汇总表14年" localSheetId="4">#REF!</definedName>
  </definedNames>
  <calcPr fullCalcOnLoad="1"/>
</workbook>
</file>

<file path=xl/comments5.xml><?xml version="1.0" encoding="utf-8"?>
<comments xmlns="http://schemas.openxmlformats.org/spreadsheetml/2006/main">
  <authors>
    <author>User</author>
    <author>Administrator</author>
  </authors>
  <commentList>
    <comment ref="C15" authorId="0">
      <text>
        <r>
          <rPr>
            <sz val="9"/>
            <rFont val="宋体"/>
            <family val="0"/>
          </rPr>
          <t>User:
均衡性转移支付10078+5458（一次性1365）＝15536，重点库区转移支付228</t>
        </r>
      </text>
    </comment>
    <comment ref="D15" authorId="0">
      <text>
        <r>
          <rPr>
            <sz val="9"/>
            <rFont val="宋体"/>
            <family val="0"/>
          </rPr>
          <t>User:
均衡性转移支付10078+5458（一次性1365）＝15536，重点库区转移支付228</t>
        </r>
      </text>
    </comment>
    <comment ref="E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2016年一次性补助1491万，农业转移人口市民化奖励资金148万</t>
        </r>
      </text>
    </comment>
    <comment ref="E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2016年市县财政运行困难补助资金1820万，财政管理绩效综合评价奖励100万</t>
        </r>
      </text>
    </comment>
    <comment ref="E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生态环境质量考核奖惩100万和垃圾收运体系建设财政补助资金300万</t>
        </r>
      </text>
    </comment>
    <comment ref="C71" authorId="1">
      <text>
        <r>
          <rPr>
            <sz val="9"/>
            <rFont val="宋体"/>
            <family val="0"/>
          </rPr>
          <t>十一项基金2014年结余调入一般公共财政预算</t>
        </r>
      </text>
    </comment>
    <comment ref="D71" authorId="1">
      <text>
        <r>
          <rPr>
            <sz val="9"/>
            <rFont val="宋体"/>
            <family val="0"/>
          </rPr>
          <t>十一项基金2014年结余调入一般公共财政预算</t>
        </r>
      </text>
    </comment>
  </commentList>
</comments>
</file>

<file path=xl/sharedStrings.xml><?xml version="1.0" encoding="utf-8"?>
<sst xmlns="http://schemas.openxmlformats.org/spreadsheetml/2006/main" count="393" uniqueCount="343">
  <si>
    <t>附表一</t>
  </si>
  <si>
    <t>双牌县2018年公共财政预算执行情况表</t>
  </si>
  <si>
    <t>单位：万元</t>
  </si>
  <si>
    <r>
      <t>收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项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目</t>
    </r>
  </si>
  <si>
    <t>执行数</t>
  </si>
  <si>
    <t>调整预算数</t>
  </si>
  <si>
    <t>完成预算％</t>
  </si>
  <si>
    <r>
      <t>支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出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项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目</t>
    </r>
  </si>
  <si>
    <t>一、一般公共预算收入</t>
  </si>
  <si>
    <t>一、一般公共预算支出</t>
  </si>
  <si>
    <t>二、上级补助收入</t>
  </si>
  <si>
    <r>
      <t xml:space="preserve">   </t>
    </r>
    <r>
      <rPr>
        <sz val="12"/>
        <color indexed="8"/>
        <rFont val="宋体"/>
        <family val="0"/>
      </rPr>
      <t>一般公共服务支出</t>
    </r>
  </si>
  <si>
    <r>
      <t xml:space="preserve">   </t>
    </r>
    <r>
      <rPr>
        <sz val="12"/>
        <rFont val="长城仿宋"/>
        <family val="0"/>
      </rPr>
      <t>返还性收入</t>
    </r>
  </si>
  <si>
    <r>
      <t xml:space="preserve">   </t>
    </r>
    <r>
      <rPr>
        <sz val="12"/>
        <color indexed="8"/>
        <rFont val="宋体"/>
        <family val="0"/>
      </rPr>
      <t>国防支出</t>
    </r>
  </si>
  <si>
    <r>
      <t xml:space="preserve">   </t>
    </r>
    <r>
      <rPr>
        <sz val="12"/>
        <rFont val="长城仿宋"/>
        <family val="0"/>
      </rPr>
      <t>一般性转移支付收入</t>
    </r>
  </si>
  <si>
    <r>
      <t xml:space="preserve">   </t>
    </r>
    <r>
      <rPr>
        <sz val="12"/>
        <color indexed="8"/>
        <rFont val="宋体"/>
        <family val="0"/>
      </rPr>
      <t>公共安全支出</t>
    </r>
  </si>
  <si>
    <r>
      <t xml:space="preserve">   </t>
    </r>
    <r>
      <rPr>
        <sz val="12"/>
        <rFont val="长城仿宋"/>
        <family val="0"/>
      </rPr>
      <t>专项转移支付收入</t>
    </r>
  </si>
  <si>
    <r>
      <t xml:space="preserve">   </t>
    </r>
    <r>
      <rPr>
        <sz val="12"/>
        <color indexed="8"/>
        <rFont val="宋体"/>
        <family val="0"/>
      </rPr>
      <t>教育支出</t>
    </r>
  </si>
  <si>
    <t>三、债务转贷收入</t>
  </si>
  <si>
    <r>
      <t xml:space="preserve">   </t>
    </r>
    <r>
      <rPr>
        <sz val="12"/>
        <color indexed="8"/>
        <rFont val="宋体"/>
        <family val="0"/>
      </rPr>
      <t>科学技术支出</t>
    </r>
  </si>
  <si>
    <t>四、上年结余</t>
  </si>
  <si>
    <r>
      <t xml:space="preserve">   </t>
    </r>
    <r>
      <rPr>
        <sz val="12"/>
        <color indexed="8"/>
        <rFont val="宋体"/>
        <family val="0"/>
      </rPr>
      <t>文化体育与传媒支出</t>
    </r>
  </si>
  <si>
    <t>五、调入预算稳定调节基金</t>
  </si>
  <si>
    <r>
      <t xml:space="preserve">   </t>
    </r>
    <r>
      <rPr>
        <sz val="12"/>
        <color indexed="8"/>
        <rFont val="宋体"/>
        <family val="0"/>
      </rPr>
      <t>社会保障和就业支出</t>
    </r>
  </si>
  <si>
    <t>六、调入资金</t>
  </si>
  <si>
    <r>
      <t xml:space="preserve">   </t>
    </r>
    <r>
      <rPr>
        <sz val="12"/>
        <color indexed="8"/>
        <rFont val="宋体"/>
        <family val="0"/>
      </rPr>
      <t>医疗卫生与计划生育支出</t>
    </r>
  </si>
  <si>
    <r>
      <t xml:space="preserve">   </t>
    </r>
    <r>
      <rPr>
        <sz val="12"/>
        <color indexed="8"/>
        <rFont val="宋体"/>
        <family val="0"/>
      </rPr>
      <t>节能环保支出</t>
    </r>
  </si>
  <si>
    <r>
      <t xml:space="preserve">   </t>
    </r>
    <r>
      <rPr>
        <sz val="12"/>
        <color indexed="8"/>
        <rFont val="宋体"/>
        <family val="0"/>
      </rPr>
      <t>城乡社区支出</t>
    </r>
  </si>
  <si>
    <r>
      <t xml:space="preserve">   </t>
    </r>
    <r>
      <rPr>
        <sz val="12"/>
        <color indexed="8"/>
        <rFont val="宋体"/>
        <family val="0"/>
      </rPr>
      <t>农林水支出</t>
    </r>
  </si>
  <si>
    <r>
      <t xml:space="preserve">   </t>
    </r>
    <r>
      <rPr>
        <sz val="12"/>
        <color indexed="8"/>
        <rFont val="宋体"/>
        <family val="0"/>
      </rPr>
      <t>交通运输支出</t>
    </r>
  </si>
  <si>
    <r>
      <t xml:space="preserve">   </t>
    </r>
    <r>
      <rPr>
        <sz val="12"/>
        <color indexed="8"/>
        <rFont val="宋体"/>
        <family val="0"/>
      </rPr>
      <t>资源勘探信息等支出</t>
    </r>
  </si>
  <si>
    <r>
      <t xml:space="preserve">   </t>
    </r>
    <r>
      <rPr>
        <sz val="12"/>
        <color indexed="8"/>
        <rFont val="宋体"/>
        <family val="0"/>
      </rPr>
      <t>商业服务业等支出</t>
    </r>
  </si>
  <si>
    <r>
      <t xml:space="preserve">   </t>
    </r>
    <r>
      <rPr>
        <sz val="12"/>
        <color indexed="8"/>
        <rFont val="宋体"/>
        <family val="0"/>
      </rPr>
      <t>金融支出</t>
    </r>
  </si>
  <si>
    <r>
      <t xml:space="preserve">   </t>
    </r>
    <r>
      <rPr>
        <sz val="12"/>
        <color indexed="8"/>
        <rFont val="宋体"/>
        <family val="0"/>
      </rPr>
      <t>国土海洋气象等支出</t>
    </r>
  </si>
  <si>
    <r>
      <t xml:space="preserve">   </t>
    </r>
    <r>
      <rPr>
        <sz val="12"/>
        <color indexed="8"/>
        <rFont val="宋体"/>
        <family val="0"/>
      </rPr>
      <t>住房保障支出</t>
    </r>
  </si>
  <si>
    <r>
      <t xml:space="preserve">   </t>
    </r>
    <r>
      <rPr>
        <sz val="12"/>
        <color indexed="8"/>
        <rFont val="宋体"/>
        <family val="0"/>
      </rPr>
      <t>粮油物资储备支出</t>
    </r>
  </si>
  <si>
    <t xml:space="preserve">  预备费</t>
  </si>
  <si>
    <r>
      <t xml:space="preserve">   </t>
    </r>
    <r>
      <rPr>
        <sz val="12"/>
        <color indexed="8"/>
        <rFont val="宋体"/>
        <family val="0"/>
      </rPr>
      <t>其他支出</t>
    </r>
  </si>
  <si>
    <r>
      <t xml:space="preserve">   </t>
    </r>
    <r>
      <rPr>
        <sz val="12"/>
        <color indexed="8"/>
        <rFont val="宋体"/>
        <family val="0"/>
      </rPr>
      <t>债务付息支出</t>
    </r>
  </si>
  <si>
    <t>二、债务还本支出</t>
  </si>
  <si>
    <t>三、上解支出</t>
  </si>
  <si>
    <t>四、安排预算稳定调节基金</t>
  </si>
  <si>
    <t>五、年终滚存结余</t>
  </si>
  <si>
    <t>减：结转下年支出</t>
  </si>
  <si>
    <t>六、净结余</t>
  </si>
  <si>
    <r>
      <t>收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</si>
  <si>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r>
      <t>支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出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合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计</t>
    </r>
  </si>
  <si>
    <t>附表二</t>
  </si>
  <si>
    <t>双牌县2018年政府性基金预算执行情况表</t>
  </si>
  <si>
    <r>
      <t>项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目</t>
    </r>
  </si>
  <si>
    <t>一、本级基金预算收入</t>
  </si>
  <si>
    <t>一、基金预算支出</t>
  </si>
  <si>
    <r>
      <t xml:space="preserve">   </t>
    </r>
    <r>
      <rPr>
        <sz val="12"/>
        <rFont val="宋体"/>
        <family val="0"/>
      </rPr>
      <t>新型墙体材料专项基金收入</t>
    </r>
  </si>
  <si>
    <r>
      <t xml:space="preserve">   </t>
    </r>
    <r>
      <rPr>
        <sz val="12"/>
        <color indexed="8"/>
        <rFont val="宋体"/>
        <family val="0"/>
      </rPr>
      <t>大中型水库移民扶持基金支出</t>
    </r>
  </si>
  <si>
    <r>
      <t xml:space="preserve">   </t>
    </r>
    <r>
      <rPr>
        <sz val="12"/>
        <rFont val="宋体"/>
        <family val="0"/>
      </rPr>
      <t>政府住房基金收入</t>
    </r>
  </si>
  <si>
    <r>
      <t xml:space="preserve">   </t>
    </r>
    <r>
      <rPr>
        <sz val="12"/>
        <color indexed="8"/>
        <rFont val="宋体"/>
        <family val="0"/>
      </rPr>
      <t>小型水库移民扶持基金支出</t>
    </r>
  </si>
  <si>
    <r>
      <t xml:space="preserve">   </t>
    </r>
    <r>
      <rPr>
        <sz val="12"/>
        <rFont val="宋体"/>
        <family val="0"/>
      </rPr>
      <t>城镇公用事业附加收入</t>
    </r>
  </si>
  <si>
    <r>
      <t xml:space="preserve">   </t>
    </r>
    <r>
      <rPr>
        <sz val="12"/>
        <color indexed="8"/>
        <rFont val="宋体"/>
        <family val="0"/>
      </rPr>
      <t>国有土地使用权出让金支出</t>
    </r>
  </si>
  <si>
    <r>
      <t xml:space="preserve">   </t>
    </r>
    <r>
      <rPr>
        <sz val="12"/>
        <rFont val="宋体"/>
        <family val="0"/>
      </rPr>
      <t>农业土地开发资金收入</t>
    </r>
  </si>
  <si>
    <r>
      <t xml:space="preserve">   </t>
    </r>
    <r>
      <rPr>
        <sz val="12"/>
        <color indexed="8"/>
        <rFont val="宋体"/>
        <family val="0"/>
      </rPr>
      <t>城镇公用事业附加安排的支出</t>
    </r>
  </si>
  <si>
    <r>
      <t xml:space="preserve">   </t>
    </r>
    <r>
      <rPr>
        <sz val="12"/>
        <rFont val="宋体"/>
        <family val="0"/>
      </rPr>
      <t>国有土地使用权出让收入</t>
    </r>
  </si>
  <si>
    <r>
      <t xml:space="preserve"> </t>
    </r>
    <r>
      <rPr>
        <sz val="12"/>
        <color indexed="8"/>
        <rFont val="宋体"/>
        <family val="0"/>
      </rPr>
      <t>污水处理费及对应专项债务收入安排的支出</t>
    </r>
  </si>
  <si>
    <r>
      <t xml:space="preserve">   </t>
    </r>
    <r>
      <rPr>
        <sz val="12"/>
        <rFont val="宋体"/>
        <family val="0"/>
      </rPr>
      <t>城市基础设施配套费收入</t>
    </r>
  </si>
  <si>
    <r>
      <t xml:space="preserve">  </t>
    </r>
    <r>
      <rPr>
        <sz val="12"/>
        <color indexed="8"/>
        <rFont val="宋体"/>
        <family val="0"/>
      </rPr>
      <t>新型墙体材料专项基金支出</t>
    </r>
  </si>
  <si>
    <r>
      <t xml:space="preserve">   </t>
    </r>
    <r>
      <rPr>
        <sz val="12"/>
        <rFont val="宋体"/>
        <family val="0"/>
      </rPr>
      <t>水土保持补偿费收入</t>
    </r>
  </si>
  <si>
    <r>
      <t xml:space="preserve">   </t>
    </r>
    <r>
      <rPr>
        <sz val="12"/>
        <color indexed="8"/>
        <rFont val="宋体"/>
        <family val="0"/>
      </rPr>
      <t>耕地开发专项支出</t>
    </r>
  </si>
  <si>
    <r>
      <t xml:space="preserve">   </t>
    </r>
    <r>
      <rPr>
        <sz val="12"/>
        <rFont val="宋体"/>
        <family val="0"/>
      </rPr>
      <t>污水处理费收入</t>
    </r>
  </si>
  <si>
    <r>
      <t xml:space="preserve">   </t>
    </r>
    <r>
      <rPr>
        <sz val="12"/>
        <color indexed="8"/>
        <rFont val="宋体"/>
        <family val="0"/>
      </rPr>
      <t>土地整理支出</t>
    </r>
  </si>
  <si>
    <r>
      <t xml:space="preserve">   </t>
    </r>
    <r>
      <rPr>
        <sz val="12"/>
        <rFont val="宋体"/>
        <family val="0"/>
      </rPr>
      <t>其他政府基金收入</t>
    </r>
  </si>
  <si>
    <r>
      <t xml:space="preserve">   </t>
    </r>
    <r>
      <rPr>
        <sz val="12"/>
        <color indexed="8"/>
        <rFont val="宋体"/>
        <family val="0"/>
      </rPr>
      <t>其他新增建设用地土地有偿使用费安排的支出</t>
    </r>
  </si>
  <si>
    <r>
      <t xml:space="preserve">   </t>
    </r>
    <r>
      <rPr>
        <sz val="12"/>
        <rFont val="宋体"/>
        <family val="0"/>
      </rPr>
      <t>散装水泥专项资金收入</t>
    </r>
  </si>
  <si>
    <r>
      <t xml:space="preserve">   </t>
    </r>
    <r>
      <rPr>
        <sz val="12"/>
        <color indexed="8"/>
        <rFont val="宋体"/>
        <family val="0"/>
      </rPr>
      <t>城市基础设施配套费安排的支出</t>
    </r>
  </si>
  <si>
    <r>
      <t xml:space="preserve">   </t>
    </r>
    <r>
      <rPr>
        <sz val="12"/>
        <color indexed="8"/>
        <rFont val="宋体"/>
        <family val="0"/>
      </rPr>
      <t>大中型水库库区基金支出</t>
    </r>
  </si>
  <si>
    <t xml:space="preserve">  棚户区改造支出</t>
  </si>
  <si>
    <t xml:space="preserve">  农林水支出</t>
  </si>
  <si>
    <r>
      <t xml:space="preserve">   </t>
    </r>
    <r>
      <rPr>
        <sz val="12"/>
        <color indexed="8"/>
        <rFont val="宋体"/>
        <family val="0"/>
      </rPr>
      <t>其他政府性基金支出</t>
    </r>
  </si>
  <si>
    <r>
      <t xml:space="preserve">   </t>
    </r>
    <r>
      <rPr>
        <sz val="12"/>
        <color indexed="8"/>
        <rFont val="宋体"/>
        <family val="0"/>
      </rPr>
      <t>旅游发展基金支出</t>
    </r>
  </si>
  <si>
    <r>
      <t xml:space="preserve">   </t>
    </r>
    <r>
      <rPr>
        <sz val="12"/>
        <color indexed="8"/>
        <rFont val="宋体"/>
        <family val="0"/>
      </rPr>
      <t>彩票公益金安排的支出</t>
    </r>
  </si>
  <si>
    <t>二、上解支出</t>
  </si>
  <si>
    <t>三、上年结余</t>
  </si>
  <si>
    <t>三、调出资金</t>
  </si>
  <si>
    <t>四、债券转贷收入</t>
  </si>
  <si>
    <t>四、专项债务还本支出</t>
  </si>
  <si>
    <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</si>
  <si>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t>支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出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合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计</t>
    </r>
  </si>
  <si>
    <t>附表三</t>
  </si>
  <si>
    <t>双牌县2018年社会保险基金预算执行情况表</t>
  </si>
  <si>
    <r>
      <t>项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目</t>
    </r>
  </si>
  <si>
    <t>合计</t>
  </si>
  <si>
    <t>机关事业基本养老保险基金</t>
  </si>
  <si>
    <t>城乡居民基本养老保险基金</t>
  </si>
  <si>
    <t>企业职工基本养老保险基金</t>
  </si>
  <si>
    <t>城镇职工基本医疗保险基金</t>
  </si>
  <si>
    <t>居民基本医疗保险基金</t>
  </si>
  <si>
    <r>
      <t>失业保险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基金</t>
    </r>
  </si>
  <si>
    <r>
      <t>生育保险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基金</t>
    </r>
  </si>
  <si>
    <t>一、基金收入</t>
  </si>
  <si>
    <r>
      <t xml:space="preserve">   </t>
    </r>
    <r>
      <rPr>
        <sz val="12"/>
        <color indexed="8"/>
        <rFont val="宋体"/>
        <family val="0"/>
      </rPr>
      <t>保险费收入</t>
    </r>
  </si>
  <si>
    <r>
      <t xml:space="preserve">   </t>
    </r>
    <r>
      <rPr>
        <sz val="12"/>
        <color indexed="8"/>
        <rFont val="宋体"/>
        <family val="0"/>
      </rPr>
      <t>利息收入</t>
    </r>
  </si>
  <si>
    <r>
      <t xml:space="preserve">   </t>
    </r>
    <r>
      <rPr>
        <sz val="12"/>
        <color indexed="8"/>
        <rFont val="宋体"/>
        <family val="0"/>
      </rPr>
      <t>财政补贴收入</t>
    </r>
  </si>
  <si>
    <r>
      <t xml:space="preserve">   </t>
    </r>
    <r>
      <rPr>
        <sz val="12"/>
        <color indexed="8"/>
        <rFont val="宋体"/>
        <family val="0"/>
      </rPr>
      <t>上级补助收入</t>
    </r>
  </si>
  <si>
    <r>
      <t xml:space="preserve">   </t>
    </r>
    <r>
      <rPr>
        <sz val="12"/>
        <color indexed="8"/>
        <rFont val="宋体"/>
        <family val="0"/>
      </rPr>
      <t>转移收入</t>
    </r>
  </si>
  <si>
    <r>
      <t xml:space="preserve">   </t>
    </r>
    <r>
      <rPr>
        <sz val="12"/>
        <color indexed="8"/>
        <rFont val="宋体"/>
        <family val="0"/>
      </rPr>
      <t>其他收入</t>
    </r>
  </si>
  <si>
    <t>二、基金支出</t>
  </si>
  <si>
    <r>
      <t xml:space="preserve">   </t>
    </r>
    <r>
      <rPr>
        <sz val="12"/>
        <color indexed="8"/>
        <rFont val="宋体"/>
        <family val="0"/>
      </rPr>
      <t>社会保险待遇支出</t>
    </r>
  </si>
  <si>
    <r>
      <t xml:space="preserve">   </t>
    </r>
    <r>
      <rPr>
        <sz val="12"/>
        <color indexed="8"/>
        <rFont val="宋体"/>
        <family val="0"/>
      </rPr>
      <t>转移支出</t>
    </r>
  </si>
  <si>
    <r>
      <t xml:space="preserve">   </t>
    </r>
    <r>
      <rPr>
        <sz val="12"/>
        <color indexed="8"/>
        <rFont val="宋体"/>
        <family val="0"/>
      </rPr>
      <t>上解上级支出</t>
    </r>
  </si>
  <si>
    <r>
      <t xml:space="preserve">   </t>
    </r>
    <r>
      <rPr>
        <sz val="12"/>
        <color indexed="8"/>
        <rFont val="宋体"/>
        <family val="0"/>
      </rPr>
      <t>丧葬费支出</t>
    </r>
  </si>
  <si>
    <t>三、本年结余</t>
  </si>
  <si>
    <t>附表四</t>
  </si>
  <si>
    <t>双牌县2018年国有资本经营预算执行情况表</t>
  </si>
  <si>
    <t>一、国有资本经营收入</t>
  </si>
  <si>
    <t>二、国有资本经营支出</t>
  </si>
  <si>
    <r>
      <t xml:space="preserve">   </t>
    </r>
    <r>
      <rPr>
        <sz val="12"/>
        <rFont val="宋体"/>
        <family val="0"/>
      </rPr>
      <t>利润收入</t>
    </r>
  </si>
  <si>
    <r>
      <t xml:space="preserve">   </t>
    </r>
    <r>
      <rPr>
        <sz val="12"/>
        <rFont val="宋体"/>
        <family val="0"/>
      </rPr>
      <t>教育支出</t>
    </r>
  </si>
  <si>
    <r>
      <t xml:space="preserve">   </t>
    </r>
    <r>
      <rPr>
        <sz val="12"/>
        <rFont val="宋体"/>
        <family val="0"/>
      </rPr>
      <t>股利、股息收入</t>
    </r>
  </si>
  <si>
    <r>
      <t xml:space="preserve">   </t>
    </r>
    <r>
      <rPr>
        <sz val="12"/>
        <rFont val="宋体"/>
        <family val="0"/>
      </rPr>
      <t>科学技术支出</t>
    </r>
  </si>
  <si>
    <r>
      <t xml:space="preserve">   </t>
    </r>
    <r>
      <rPr>
        <sz val="12"/>
        <rFont val="宋体"/>
        <family val="0"/>
      </rPr>
      <t>产权转让收入</t>
    </r>
  </si>
  <si>
    <r>
      <t xml:space="preserve">   </t>
    </r>
    <r>
      <rPr>
        <sz val="12"/>
        <rFont val="宋体"/>
        <family val="0"/>
      </rPr>
      <t>文化体育与传媒支出</t>
    </r>
  </si>
  <si>
    <r>
      <t xml:space="preserve">   </t>
    </r>
    <r>
      <rPr>
        <sz val="12"/>
        <rFont val="宋体"/>
        <family val="0"/>
      </rPr>
      <t>清算收入</t>
    </r>
  </si>
  <si>
    <r>
      <t xml:space="preserve">   </t>
    </r>
    <r>
      <rPr>
        <sz val="12"/>
        <rFont val="宋体"/>
        <family val="0"/>
      </rPr>
      <t>节能环保支出</t>
    </r>
  </si>
  <si>
    <r>
      <t xml:space="preserve">   </t>
    </r>
    <r>
      <rPr>
        <sz val="12"/>
        <rFont val="宋体"/>
        <family val="0"/>
      </rPr>
      <t>其他国有资本经营预算收入</t>
    </r>
  </si>
  <si>
    <r>
      <t xml:space="preserve">   </t>
    </r>
    <r>
      <rPr>
        <sz val="12"/>
        <rFont val="宋体"/>
        <family val="0"/>
      </rPr>
      <t>城乡社区支出</t>
    </r>
  </si>
  <si>
    <r>
      <t xml:space="preserve">   </t>
    </r>
    <r>
      <rPr>
        <sz val="12"/>
        <rFont val="宋体"/>
        <family val="0"/>
      </rPr>
      <t>农林水支出</t>
    </r>
  </si>
  <si>
    <r>
      <t xml:space="preserve">   </t>
    </r>
    <r>
      <rPr>
        <sz val="12"/>
        <rFont val="宋体"/>
        <family val="0"/>
      </rPr>
      <t>交通运输支出</t>
    </r>
  </si>
  <si>
    <r>
      <t xml:space="preserve">   </t>
    </r>
    <r>
      <rPr>
        <sz val="12"/>
        <rFont val="宋体"/>
        <family val="0"/>
      </rPr>
      <t>资源勘探信息等支出</t>
    </r>
  </si>
  <si>
    <r>
      <t xml:space="preserve">   </t>
    </r>
    <r>
      <rPr>
        <sz val="12"/>
        <rFont val="宋体"/>
        <family val="0"/>
      </rPr>
      <t>商业服务业等支出</t>
    </r>
  </si>
  <si>
    <r>
      <t xml:space="preserve">   </t>
    </r>
    <r>
      <rPr>
        <sz val="12"/>
        <rFont val="宋体"/>
        <family val="0"/>
      </rPr>
      <t>转移性支出</t>
    </r>
  </si>
  <si>
    <r>
      <t xml:space="preserve">   </t>
    </r>
    <r>
      <rPr>
        <sz val="12"/>
        <rFont val="宋体"/>
        <family val="0"/>
      </rPr>
      <t>其他支出</t>
    </r>
  </si>
  <si>
    <t>二、国有资本经营上级补助收入</t>
  </si>
  <si>
    <t>二、国有资本经营预算调出资金</t>
  </si>
  <si>
    <t>三、国有资本经营预算上年结余</t>
  </si>
  <si>
    <t>三、国有资本经营预算年终结余</t>
  </si>
  <si>
    <r>
      <t>支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出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</si>
  <si>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t>附表五</t>
  </si>
  <si>
    <t>双牌县2019年公共财政预算收支总表</t>
  </si>
  <si>
    <t>收入项目</t>
  </si>
  <si>
    <t>2019年预算</t>
  </si>
  <si>
    <t>比2018年预算数</t>
  </si>
  <si>
    <t>支出项目</t>
  </si>
  <si>
    <r>
      <t>2019</t>
    </r>
    <r>
      <rPr>
        <b/>
        <sz val="10"/>
        <rFont val="宋体"/>
        <family val="0"/>
      </rPr>
      <t>年预算</t>
    </r>
  </si>
  <si>
    <t>小计</t>
  </si>
  <si>
    <t>县级</t>
  </si>
  <si>
    <t>预算数</t>
  </si>
  <si>
    <t>±额</t>
  </si>
  <si>
    <t>±％</t>
  </si>
  <si>
    <t>人员
经费</t>
  </si>
  <si>
    <t>单位运转经费</t>
  </si>
  <si>
    <t>专项
经费</t>
  </si>
  <si>
    <t>上级补助</t>
  </si>
  <si>
    <t>增减±</t>
  </si>
  <si>
    <t>一、一般公共预算本级收入</t>
  </si>
  <si>
    <t>一、一般公共预算本级支出</t>
  </si>
  <si>
    <t xml:space="preserve"> 1、一般公共服务支出</t>
  </si>
  <si>
    <t>（一）返还性收入</t>
  </si>
  <si>
    <t xml:space="preserve"> 2、外交支出</t>
  </si>
  <si>
    <t xml:space="preserve"> 1、增值税税收返还收入 </t>
  </si>
  <si>
    <t xml:space="preserve"> 3、国防支出</t>
  </si>
  <si>
    <t xml:space="preserve"> 2、所得税基数返还收入</t>
  </si>
  <si>
    <t xml:space="preserve"> 4、公共安全支出</t>
  </si>
  <si>
    <t xml:space="preserve"> 3、成品油税费改革税收返还收入</t>
  </si>
  <si>
    <t xml:space="preserve"> 5、教育支出</t>
  </si>
  <si>
    <t xml:space="preserve"> 4、其他返还性收入</t>
  </si>
  <si>
    <t xml:space="preserve"> 6、科学技术支出</t>
  </si>
  <si>
    <t>（二）一般性转移支付收入</t>
  </si>
  <si>
    <t xml:space="preserve"> 7、文化旅游体育与传媒</t>
  </si>
  <si>
    <t xml:space="preserve"> 1、体制补助收入</t>
  </si>
  <si>
    <t xml:space="preserve"> 8、社会保障和就业支出</t>
  </si>
  <si>
    <t xml:space="preserve"> 2、均衡性转移支付收入</t>
  </si>
  <si>
    <t xml:space="preserve"> 9、卫生健康</t>
  </si>
  <si>
    <t xml:space="preserve"> 3、县级基本财力保障机制奖补资金</t>
  </si>
  <si>
    <t xml:space="preserve"> 10、节能环保支出</t>
  </si>
  <si>
    <t xml:space="preserve"> 4、结算补助收入</t>
  </si>
  <si>
    <t xml:space="preserve"> 11、城乡社区支出</t>
  </si>
  <si>
    <t xml:space="preserve"> 5、企业事业单位划转补助收入</t>
  </si>
  <si>
    <t xml:space="preserve"> 12、农林水支出</t>
  </si>
  <si>
    <t xml:space="preserve"> 6、基层公检法司转移支付收入</t>
  </si>
  <si>
    <t xml:space="preserve"> 13、交通运输支出</t>
  </si>
  <si>
    <t xml:space="preserve"> 7、城乡义务教育转移支付收入</t>
  </si>
  <si>
    <t xml:space="preserve"> 14、资源勘探信息等支出</t>
  </si>
  <si>
    <t xml:space="preserve"> 8、基本养老金转移支付收入</t>
  </si>
  <si>
    <t xml:space="preserve"> 15、商业服务业等支出</t>
  </si>
  <si>
    <t xml:space="preserve"> 9、城乡居民基本医疗保险转移支付收入</t>
  </si>
  <si>
    <t xml:space="preserve"> 16、金融支出</t>
  </si>
  <si>
    <t xml:space="preserve"> 10、农村综合改革转移支付收入</t>
  </si>
  <si>
    <t xml:space="preserve"> 17、援助其他地区支出</t>
  </si>
  <si>
    <t xml:space="preserve"> 11、重点生态功能区转移支付收入</t>
  </si>
  <si>
    <t xml:space="preserve"> 18、自然资源海洋气象等</t>
  </si>
  <si>
    <t xml:space="preserve"> 12、固定数额补助收入</t>
  </si>
  <si>
    <t xml:space="preserve"> 19、住房保障支出</t>
  </si>
  <si>
    <t xml:space="preserve"> 13、革命老区转移支付收入</t>
  </si>
  <si>
    <t xml:space="preserve"> 20、粮油物资储备支出</t>
  </si>
  <si>
    <t xml:space="preserve"> 14、贫困地区转移支付收入</t>
  </si>
  <si>
    <t xml:space="preserve"> 21、预备费</t>
  </si>
  <si>
    <t xml:space="preserve"> 15、其他一般性转移支付收入</t>
  </si>
  <si>
    <t xml:space="preserve"> 22、其他支出</t>
  </si>
  <si>
    <t xml:space="preserve"> 16、义务教育学校绩效工资补助</t>
  </si>
  <si>
    <t xml:space="preserve"> 23、债务付息支出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</si>
  <si>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</si>
  <si>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</si>
  <si>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</si>
  <si>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</si>
  <si>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</si>
  <si>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</si>
  <si>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</si>
  <si>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</si>
  <si>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</si>
  <si>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</si>
  <si>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</si>
  <si>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</si>
  <si>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</si>
  <si>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</si>
  <si>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</si>
  <si>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</si>
  <si>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</si>
  <si>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</si>
  <si>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</si>
  <si>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</si>
  <si>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>（三）专项转移支付收入</t>
  </si>
  <si>
    <t xml:space="preserve"> 1、一般公共服务</t>
  </si>
  <si>
    <t xml:space="preserve"> 2、国防支出</t>
  </si>
  <si>
    <t xml:space="preserve"> 3、公共安全</t>
  </si>
  <si>
    <t xml:space="preserve"> 4、教育</t>
  </si>
  <si>
    <t xml:space="preserve"> 5、科学技术</t>
  </si>
  <si>
    <t xml:space="preserve"> 6、文化旅游体育与传媒</t>
  </si>
  <si>
    <t xml:space="preserve"> 7、社会保障和就业</t>
  </si>
  <si>
    <t xml:space="preserve"> 8、卫生健康</t>
  </si>
  <si>
    <t xml:space="preserve"> 9、节能环保</t>
  </si>
  <si>
    <t xml:space="preserve"> 10、城乡社区</t>
  </si>
  <si>
    <t xml:space="preserve"> 11、农林水</t>
  </si>
  <si>
    <t xml:space="preserve"> 12、交通运输</t>
  </si>
  <si>
    <t>二、上解上级支出</t>
  </si>
  <si>
    <t xml:space="preserve"> 13、资源勘探信息等</t>
  </si>
  <si>
    <t xml:space="preserve">  1、体制上解支出</t>
  </si>
  <si>
    <t xml:space="preserve"> 14、商业服务业等</t>
  </si>
  <si>
    <t xml:space="preserve">  2、专项上解支出</t>
  </si>
  <si>
    <t xml:space="preserve"> 15、自然资源海洋气象等</t>
  </si>
  <si>
    <t xml:space="preserve"> 16、住房保障</t>
  </si>
  <si>
    <t xml:space="preserve"> 17、粮油物资储备</t>
  </si>
  <si>
    <t xml:space="preserve">  1、补充预算稳定调节基金</t>
  </si>
  <si>
    <t xml:space="preserve"> 18、其他支出</t>
  </si>
  <si>
    <t xml:space="preserve">  2、补充预算周转金</t>
  </si>
  <si>
    <t>三、上年结余收入</t>
  </si>
  <si>
    <t xml:space="preserve">  3、其他调出资金</t>
  </si>
  <si>
    <t>四、调入资金</t>
  </si>
  <si>
    <t>1、从国有资本经营预算调入</t>
  </si>
  <si>
    <t>四、地方政府一般债务还本支出</t>
  </si>
  <si>
    <t>2、从政府性基金预算调入</t>
  </si>
  <si>
    <t>五、地方政府一般债务转贷支出</t>
  </si>
  <si>
    <t>3、从盘活存量资金调入</t>
  </si>
  <si>
    <t>六、援助其他地区支出</t>
  </si>
  <si>
    <t>五、地方政府一般债务转贷收入</t>
  </si>
  <si>
    <t>七、年终结余</t>
  </si>
  <si>
    <t>六、动用预算稳定调节基金</t>
  </si>
  <si>
    <r>
      <t xml:space="preserve"> </t>
    </r>
    <r>
      <rPr>
        <b/>
        <sz val="11"/>
        <rFont val="Times New Roman"/>
        <family val="1"/>
      </rPr>
      <t xml:space="preserve"> </t>
    </r>
    <r>
      <rPr>
        <b/>
        <sz val="11"/>
        <rFont val="长城仿宋"/>
        <family val="0"/>
      </rPr>
      <t>收入总计</t>
    </r>
  </si>
  <si>
    <t>支出总计</t>
  </si>
  <si>
    <t>六、置换债券收入</t>
  </si>
  <si>
    <t>八、置换债券支出</t>
  </si>
  <si>
    <t>附表六</t>
  </si>
  <si>
    <t>双牌县2019年政府性基金预算收支总表</t>
  </si>
  <si>
    <t>收                          入</t>
  </si>
  <si>
    <t>支                          出</t>
  </si>
  <si>
    <r>
      <t>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算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目</t>
    </r>
  </si>
  <si>
    <t>上年决算（执行)数</t>
  </si>
  <si>
    <t>一、国有土地使用权出让收入</t>
  </si>
  <si>
    <t>一、城乡社区支出</t>
  </si>
  <si>
    <t>二、城市基础设施配套费收入</t>
  </si>
  <si>
    <t xml:space="preserve"> 国有土地使用权出让收入及对应专项债务收入安排的支出</t>
  </si>
  <si>
    <t>三、污水处理费收入</t>
  </si>
  <si>
    <r>
      <t xml:space="preserve">  </t>
    </r>
    <r>
      <rPr>
        <sz val="12"/>
        <color indexed="8"/>
        <rFont val="宋体"/>
        <family val="0"/>
      </rPr>
      <t>城市基础设施配套费及对应专项债务收入安排的支出</t>
    </r>
  </si>
  <si>
    <t>四、其他政府性基金收入</t>
  </si>
  <si>
    <t>污水处理费及对应专项债务收入安排的支出</t>
  </si>
  <si>
    <t>棚户区改造支出</t>
  </si>
  <si>
    <t>二、社会保障和就业支出</t>
  </si>
  <si>
    <t>三、农林水支出</t>
  </si>
  <si>
    <t>四、文化旅游体育与传媒支出</t>
  </si>
  <si>
    <t>五、彩票公益金安排的支出</t>
  </si>
  <si>
    <t>本年收入合计</t>
  </si>
  <si>
    <t>本年支出合计</t>
  </si>
  <si>
    <t>上级补助收入</t>
  </si>
  <si>
    <t>上解上级支出</t>
  </si>
  <si>
    <t>债务转贷收入</t>
  </si>
  <si>
    <t>调出资金</t>
  </si>
  <si>
    <t>上年结余收入</t>
  </si>
  <si>
    <t>债务还本支出</t>
  </si>
  <si>
    <t>年终结余</t>
  </si>
  <si>
    <t>收入总计</t>
  </si>
  <si>
    <t>附表七</t>
  </si>
  <si>
    <t>双牌县2019年社会保险基金预算收支总表</t>
  </si>
  <si>
    <r>
      <rPr>
        <sz val="12"/>
        <color indexed="8"/>
        <rFont val="宋体"/>
        <family val="0"/>
      </rPr>
      <t>单位：万元</t>
    </r>
  </si>
  <si>
    <r>
      <rPr>
        <sz val="12"/>
        <color indexed="8"/>
        <rFont val="宋体"/>
        <family val="0"/>
      </rPr>
      <t>项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目</t>
    </r>
  </si>
  <si>
    <r>
      <rPr>
        <sz val="12"/>
        <color indexed="8"/>
        <rFont val="宋体"/>
        <family val="0"/>
      </rPr>
      <t>合计</t>
    </r>
  </si>
  <si>
    <r>
      <rPr>
        <sz val="12"/>
        <color indexed="8"/>
        <rFont val="宋体"/>
        <family val="0"/>
      </rPr>
      <t>城乡居民基本养老保险基金</t>
    </r>
  </si>
  <si>
    <r>
      <rPr>
        <sz val="12"/>
        <color indexed="8"/>
        <rFont val="宋体"/>
        <family val="0"/>
      </rPr>
      <t>机关事业单位基本养老保险基金</t>
    </r>
  </si>
  <si>
    <r>
      <rPr>
        <sz val="12"/>
        <color indexed="8"/>
        <rFont val="宋体"/>
        <family val="0"/>
      </rPr>
      <t>职工基本医疗保险基金</t>
    </r>
  </si>
  <si>
    <r>
      <rPr>
        <sz val="12"/>
        <color indexed="8"/>
        <rFont val="宋体"/>
        <family val="0"/>
      </rPr>
      <t>城乡居民基本医疗保险基金</t>
    </r>
  </si>
  <si>
    <r>
      <rPr>
        <sz val="12"/>
        <color indexed="8"/>
        <rFont val="宋体"/>
        <family val="0"/>
      </rPr>
      <t>失业保险基金</t>
    </r>
  </si>
  <si>
    <r>
      <rPr>
        <sz val="12"/>
        <color indexed="8"/>
        <rFont val="宋体"/>
        <family val="0"/>
      </rPr>
      <t>生育保险基金</t>
    </r>
  </si>
  <si>
    <r>
      <rPr>
        <sz val="12"/>
        <color indexed="8"/>
        <rFont val="宋体"/>
        <family val="0"/>
      </rPr>
      <t>一、收入</t>
    </r>
  </si>
  <si>
    <r>
      <rPr>
        <sz val="12"/>
        <color indexed="8"/>
        <rFont val="宋体"/>
        <family val="0"/>
      </rPr>
      <t>其中：</t>
    </r>
    <r>
      <rPr>
        <sz val="12"/>
        <color indexed="8"/>
        <rFont val="Times New Roman"/>
        <family val="1"/>
      </rPr>
      <t xml:space="preserve"> 1</t>
    </r>
    <r>
      <rPr>
        <sz val="12"/>
        <color indexed="8"/>
        <rFont val="宋体"/>
        <family val="0"/>
      </rPr>
      <t>、保险费收入</t>
    </r>
  </si>
  <si>
    <r>
      <t xml:space="preserve">       2</t>
    </r>
    <r>
      <rPr>
        <sz val="12"/>
        <color indexed="8"/>
        <rFont val="宋体"/>
        <family val="0"/>
      </rPr>
      <t>、利息收入</t>
    </r>
  </si>
  <si>
    <r>
      <t xml:space="preserve">       3</t>
    </r>
    <r>
      <rPr>
        <sz val="12"/>
        <color indexed="8"/>
        <rFont val="宋体"/>
        <family val="0"/>
      </rPr>
      <t>、财政补贴收入</t>
    </r>
  </si>
  <si>
    <r>
      <t xml:space="preserve">       4</t>
    </r>
    <r>
      <rPr>
        <sz val="12"/>
        <color indexed="8"/>
        <rFont val="宋体"/>
        <family val="0"/>
      </rPr>
      <t>、委托投资收益</t>
    </r>
  </si>
  <si>
    <r>
      <t xml:space="preserve">       5</t>
    </r>
    <r>
      <rPr>
        <sz val="12"/>
        <color indexed="8"/>
        <rFont val="宋体"/>
        <family val="0"/>
      </rPr>
      <t>、其他收入</t>
    </r>
  </si>
  <si>
    <r>
      <t xml:space="preserve">       6</t>
    </r>
    <r>
      <rPr>
        <sz val="12"/>
        <color indexed="8"/>
        <rFont val="宋体"/>
        <family val="0"/>
      </rPr>
      <t>、转移收入</t>
    </r>
  </si>
  <si>
    <r>
      <t xml:space="preserve">       7</t>
    </r>
    <r>
      <rPr>
        <sz val="12"/>
        <color indexed="8"/>
        <rFont val="宋体"/>
        <family val="0"/>
      </rPr>
      <t>、中央调剂资金收入（省级专用）</t>
    </r>
  </si>
  <si>
    <r>
      <t xml:space="preserve">       8</t>
    </r>
    <r>
      <rPr>
        <sz val="12"/>
        <color indexed="8"/>
        <rFont val="宋体"/>
        <family val="0"/>
      </rPr>
      <t>、中央调剂基金收入（中央专用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</si>
  <si>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二、支出</t>
    </r>
  </si>
  <si>
    <r>
      <rPr>
        <sz val="12"/>
        <color indexed="8"/>
        <rFont val="宋体"/>
        <family val="0"/>
      </rPr>
      <t>其中：</t>
    </r>
    <r>
      <rPr>
        <sz val="12"/>
        <color indexed="8"/>
        <rFont val="Times New Roman"/>
        <family val="1"/>
      </rPr>
      <t xml:space="preserve"> 1</t>
    </r>
    <r>
      <rPr>
        <sz val="12"/>
        <color indexed="8"/>
        <rFont val="宋体"/>
        <family val="0"/>
      </rPr>
      <t>、社会保险待遇支出</t>
    </r>
  </si>
  <si>
    <r>
      <t xml:space="preserve">       2</t>
    </r>
    <r>
      <rPr>
        <sz val="12"/>
        <color indexed="8"/>
        <rFont val="宋体"/>
        <family val="0"/>
      </rPr>
      <t>、其他支出</t>
    </r>
  </si>
  <si>
    <r>
      <t xml:space="preserve">       3</t>
    </r>
    <r>
      <rPr>
        <sz val="12"/>
        <color indexed="8"/>
        <rFont val="宋体"/>
        <family val="0"/>
      </rPr>
      <t>、转移支出</t>
    </r>
  </si>
  <si>
    <r>
      <t xml:space="preserve">       4</t>
    </r>
    <r>
      <rPr>
        <sz val="12"/>
        <color indexed="8"/>
        <rFont val="宋体"/>
        <family val="0"/>
      </rPr>
      <t>、中央调剂基金支出（中央专用）</t>
    </r>
  </si>
  <si>
    <r>
      <t xml:space="preserve">       5</t>
    </r>
    <r>
      <rPr>
        <sz val="12"/>
        <color indexed="8"/>
        <rFont val="宋体"/>
        <family val="0"/>
      </rPr>
      <t>、中央调剂资金支出（省级专用）</t>
    </r>
  </si>
  <si>
    <r>
      <rPr>
        <sz val="12"/>
        <color indexed="8"/>
        <rFont val="宋体"/>
        <family val="0"/>
      </rPr>
      <t>三、本年收支结余</t>
    </r>
  </si>
  <si>
    <r>
      <rPr>
        <sz val="12"/>
        <color indexed="8"/>
        <rFont val="宋体"/>
        <family val="0"/>
      </rPr>
      <t>四、年末滚存结余</t>
    </r>
  </si>
  <si>
    <t>附表八</t>
  </si>
  <si>
    <t>双牌县2019年国有资本经营预算收支总表</t>
  </si>
  <si>
    <r>
      <t>收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入</t>
    </r>
  </si>
  <si>
    <r>
      <t>支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出</t>
    </r>
  </si>
  <si>
    <r>
      <t>备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注</t>
    </r>
  </si>
  <si>
    <r>
      <t>项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目</t>
    </r>
  </si>
  <si>
    <r>
      <t>预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</si>
  <si>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t>一、利润收入</t>
  </si>
  <si>
    <t>一、教育</t>
  </si>
  <si>
    <t>二、股利、股息收入</t>
  </si>
  <si>
    <t>二、科学技术</t>
  </si>
  <si>
    <t>三、产权转让收入</t>
  </si>
  <si>
    <t>三、文化体育与传媒</t>
  </si>
  <si>
    <t>四、清算收入</t>
  </si>
  <si>
    <t>四、社会保障和就业</t>
  </si>
  <si>
    <t>五、其他国有资本经营收入</t>
  </si>
  <si>
    <t>五、节能环保</t>
  </si>
  <si>
    <t>六、城乡社区事务</t>
  </si>
  <si>
    <t>七、农林水事务</t>
  </si>
  <si>
    <t>八、交通运输</t>
  </si>
  <si>
    <t>九、资源勘探电力信息等事务</t>
  </si>
  <si>
    <t>十、商业服务业等事务</t>
  </si>
  <si>
    <t>十一、其他支出</t>
  </si>
  <si>
    <t>十二、转移性支出</t>
  </si>
  <si>
    <t>上年结余</t>
  </si>
  <si>
    <t>国有资本经营预算调出资金</t>
  </si>
  <si>
    <r>
      <t>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计</t>
    </r>
  </si>
  <si>
    <r>
      <t>支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</si>
</sst>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-&quot;$&quot;* #,##0_-;\-&quot;$&quot;* #,##0_-;_-&quot;$&quot;* &quot;-&quot;_-;_-@_-"/>
    <numFmt numFmtId="178" formatCode="0.00_)"/>
    <numFmt numFmtId="179" formatCode="yy\.mm\.dd"/>
    <numFmt numFmtId="180" formatCode="_-&quot;$&quot;* #,##0.00_-;\-&quot;$&quot;* #,##0.00_-;_-&quot;$&quot;* &quot;-&quot;??_-;_-@_-"/>
    <numFmt numFmtId="181" formatCode="#,##0;\(#,##0\)"/>
    <numFmt numFmtId="182" formatCode="&quot;$&quot;\ #,##0.00_-;[Red]&quot;$&quot;\ #,##0.00\-"/>
    <numFmt numFmtId="183" formatCode="&quot;$&quot;#,##0_);\(&quot;$&quot;#,##0\)"/>
    <numFmt numFmtId="184" formatCode="_(&quot;$&quot;* #,##0.00_);_(&quot;$&quot;* \(#,##0.00\);_(&quot;$&quot;* &quot;-&quot;??_);_(@_)"/>
    <numFmt numFmtId="185" formatCode="#,##0;\-#,##0;&quot;-&quot;"/>
    <numFmt numFmtId="186" formatCode="_-* #,##0.00_-;\-* #,##0.00_-;_-* &quot;-&quot;??_-;_-@_-"/>
    <numFmt numFmtId="187" formatCode="#,##0;[Red]\(#,##0\)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_(&quot;$&quot;* #,##0_);_(&quot;$&quot;* \(#,##0\);_(&quot;$&quot;* &quot;-&quot;_);_(@_)"/>
    <numFmt numFmtId="195" formatCode="#,##0.0_);\(#,##0.0\)"/>
    <numFmt numFmtId="196" formatCode="&quot;?\t#,##0_);[Red]\(&quot;&quot;?&quot;\t#,##0\)"/>
    <numFmt numFmtId="197" formatCode="&quot;$&quot;#,##0_);[Red]\(&quot;$&quot;#,##0\)"/>
    <numFmt numFmtId="198" formatCode="&quot;$&quot;#,##0.00_);[Red]\(&quot;$&quot;#,##0.00\)"/>
    <numFmt numFmtId="199" formatCode="#\ ??/??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_ "/>
    <numFmt numFmtId="206" formatCode="#,##0.00_ ;\-#,##0.00;;"/>
    <numFmt numFmtId="207" formatCode="0_ "/>
    <numFmt numFmtId="208" formatCode="0.00_);[Red]\(0.00\)"/>
    <numFmt numFmtId="209" formatCode="0.00;[Red]0.00"/>
    <numFmt numFmtId="210" formatCode="0;[Red]0"/>
    <numFmt numFmtId="211" formatCode="0.0%"/>
    <numFmt numFmtId="212" formatCode="0.0_ "/>
  </numFmts>
  <fonts count="142">
    <font>
      <sz val="12"/>
      <name val="宋体"/>
      <family val="0"/>
    </font>
    <font>
      <sz val="14"/>
      <name val="宋体"/>
      <family val="0"/>
    </font>
    <font>
      <b/>
      <sz val="22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b/>
      <sz val="24"/>
      <color indexed="8"/>
      <name val="黑体"/>
      <family val="3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长城仿宋"/>
      <family val="0"/>
    </font>
    <font>
      <b/>
      <sz val="12"/>
      <name val="宋体"/>
      <family val="0"/>
    </font>
    <font>
      <sz val="12"/>
      <name val="长城仿宋"/>
      <family val="0"/>
    </font>
    <font>
      <b/>
      <sz val="10"/>
      <name val="Times New Roman"/>
      <family val="1"/>
    </font>
    <font>
      <sz val="10"/>
      <name val="长城仿宋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9"/>
      <name val="长城仿宋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name val="长城仿宋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26"/>
      <name val="宋体"/>
      <family val="0"/>
    </font>
    <font>
      <b/>
      <sz val="22"/>
      <color indexed="8"/>
      <name val="黑体"/>
      <family val="3"/>
    </font>
    <font>
      <b/>
      <sz val="12"/>
      <color indexed="8"/>
      <name val="Times New Roman"/>
      <family val="1"/>
    </font>
    <font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9"/>
      <name val="Calibri"/>
      <family val="2"/>
    </font>
    <font>
      <b/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name val="ＭＳ Ｐゴシック"/>
      <family val="2"/>
    </font>
    <font>
      <sz val="11"/>
      <color indexed="20"/>
      <name val="宋体"/>
      <family val="0"/>
    </font>
    <font>
      <sz val="12"/>
      <name val="新細明體"/>
      <family val="1"/>
    </font>
    <font>
      <sz val="10.5"/>
      <color indexed="20"/>
      <name val="宋体"/>
      <family val="0"/>
    </font>
    <font>
      <b/>
      <sz val="15"/>
      <color indexed="56"/>
      <name val="Calibri"/>
      <family val="2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b/>
      <sz val="10"/>
      <name val="Tms Rmn"/>
      <family val="2"/>
    </font>
    <font>
      <sz val="11"/>
      <color indexed="9"/>
      <name val="宋体"/>
      <family val="0"/>
    </font>
    <font>
      <sz val="11"/>
      <color indexed="8"/>
      <name val="Calibri"/>
      <family val="2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  <font>
      <sz val="12"/>
      <color indexed="17"/>
      <name val="楷体_GB2312"/>
      <family val="3"/>
    </font>
    <font>
      <b/>
      <sz val="11"/>
      <color indexed="56"/>
      <name val="宋体"/>
      <family val="0"/>
    </font>
    <font>
      <sz val="12"/>
      <name val="바탕체"/>
      <family val="0"/>
    </font>
    <font>
      <sz val="10"/>
      <name val="Geneva"/>
      <family val="2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0"/>
      <name val="楷体"/>
      <family val="3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52"/>
      <name val="Calibri"/>
      <family val="2"/>
    </font>
    <font>
      <sz val="10.5"/>
      <color indexed="17"/>
      <name val="宋体"/>
      <family val="0"/>
    </font>
    <font>
      <sz val="12"/>
      <color indexed="20"/>
      <name val="楷体_GB2312"/>
      <family val="3"/>
    </font>
    <font>
      <sz val="11"/>
      <color indexed="16"/>
      <name val="宋体"/>
      <family val="0"/>
    </font>
    <font>
      <b/>
      <sz val="12"/>
      <color indexed="9"/>
      <name val="楷体_GB2312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Calibri"/>
      <family val="2"/>
    </font>
    <font>
      <sz val="12"/>
      <color indexed="10"/>
      <name val="楷体_GB2312"/>
      <family val="3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0"/>
      <color indexed="20"/>
      <name val="宋体"/>
      <family val="0"/>
    </font>
    <font>
      <i/>
      <sz val="12"/>
      <color indexed="23"/>
      <name val="楷体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1"/>
      <color indexed="20"/>
      <name val="Tahoma"/>
      <family val="2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7"/>
      <name val="Helv"/>
      <family val="2"/>
    </font>
    <font>
      <b/>
      <sz val="12"/>
      <color indexed="52"/>
      <name val="楷体_GB2312"/>
      <family val="3"/>
    </font>
    <font>
      <sz val="11"/>
      <color indexed="60"/>
      <name val="宋体"/>
      <family val="0"/>
    </font>
    <font>
      <sz val="12"/>
      <color indexed="9"/>
      <name val="楷体_GB2312"/>
      <family val="3"/>
    </font>
    <font>
      <sz val="11"/>
      <color indexed="60"/>
      <name val="Calibri"/>
      <family val="2"/>
    </font>
    <font>
      <sz val="12"/>
      <name val="官帕眉"/>
      <family val="0"/>
    </font>
    <font>
      <sz val="11"/>
      <color indexed="17"/>
      <name val="Calibri"/>
      <family val="2"/>
    </font>
    <font>
      <b/>
      <sz val="13"/>
      <color indexed="56"/>
      <name val="楷体_GB2312"/>
      <family val="3"/>
    </font>
    <font>
      <sz val="8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u val="single"/>
      <sz val="7.5"/>
      <color indexed="36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b/>
      <sz val="12"/>
      <color indexed="63"/>
      <name val="楷体_GB2312"/>
      <family val="3"/>
    </font>
    <font>
      <sz val="12"/>
      <color indexed="60"/>
      <name val="楷体_GB2312"/>
      <family val="3"/>
    </font>
    <font>
      <sz val="12"/>
      <name val="Courier"/>
      <family val="2"/>
    </font>
    <font>
      <b/>
      <sz val="11"/>
      <name val="Times New Roman"/>
      <family val="1"/>
    </font>
    <font>
      <sz val="12"/>
      <color rgb="FF000000"/>
      <name val="宋体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sz val="10"/>
      <color theme="1"/>
      <name val="Times New Roman"/>
      <family val="1"/>
    </font>
    <font>
      <sz val="12"/>
      <color theme="1"/>
      <name val="宋体"/>
      <family val="0"/>
    </font>
    <font>
      <b/>
      <sz val="10"/>
      <color theme="1"/>
      <name val="Times New Roman"/>
      <family val="1"/>
    </font>
    <font>
      <b/>
      <sz val="8"/>
      <name val="宋体"/>
      <family val="2"/>
    </font>
  </fonts>
  <fills count="4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59" fillId="3" borderId="1" applyNumberFormat="0" applyAlignment="0" applyProtection="0"/>
    <xf numFmtId="0" fontId="33" fillId="0" borderId="0">
      <alignment/>
      <protection/>
    </xf>
    <xf numFmtId="0" fontId="43" fillId="4" borderId="0" applyNumberFormat="0" applyBorder="0" applyAlignment="0" applyProtection="0"/>
    <xf numFmtId="0" fontId="47" fillId="0" borderId="0">
      <alignment horizontal="center" wrapText="1"/>
      <protection locked="0"/>
    </xf>
    <xf numFmtId="0" fontId="7" fillId="5" borderId="0" applyNumberFormat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43" fillId="4" borderId="0" applyNumberFormat="0" applyBorder="0" applyAlignment="0" applyProtection="0"/>
    <xf numFmtId="43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79" fontId="33" fillId="0" borderId="2" applyFill="0" applyProtection="0">
      <alignment horizontal="right"/>
    </xf>
    <xf numFmtId="0" fontId="43" fillId="4" borderId="0" applyNumberFormat="0" applyBorder="0" applyAlignment="0" applyProtection="0"/>
    <xf numFmtId="0" fontId="58" fillId="7" borderId="0" applyNumberFormat="0" applyBorder="0" applyAlignment="0" applyProtection="0"/>
    <xf numFmtId="0" fontId="50" fillId="6" borderId="0" applyNumberFormat="0" applyBorder="0" applyAlignment="0" applyProtection="0"/>
    <xf numFmtId="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80" fillId="0" borderId="0" applyNumberFormat="0" applyFill="0" applyBorder="0" applyAlignment="0" applyProtection="0"/>
    <xf numFmtId="0" fontId="60" fillId="0" borderId="0">
      <alignment/>
      <protection/>
    </xf>
    <xf numFmtId="0" fontId="0" fillId="8" borderId="3" applyNumberFormat="0" applyFont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9" borderId="0" applyNumberFormat="0" applyBorder="0" applyAlignment="0" applyProtection="0"/>
    <xf numFmtId="0" fontId="50" fillId="10" borderId="0" applyNumberFormat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67" fillId="4" borderId="0" applyNumberFormat="0" applyBorder="0" applyAlignment="0" applyProtection="0"/>
    <xf numFmtId="0" fontId="45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7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84" fillId="0" borderId="5" applyNumberFormat="0" applyFill="0" applyAlignment="0" applyProtection="0"/>
    <xf numFmtId="0" fontId="50" fillId="11" borderId="0" applyNumberFormat="0" applyBorder="0" applyAlignment="0" applyProtection="0"/>
    <xf numFmtId="0" fontId="55" fillId="0" borderId="6" applyNumberFormat="0" applyFill="0" applyAlignment="0" applyProtection="0"/>
    <xf numFmtId="0" fontId="50" fillId="12" borderId="0" applyNumberFormat="0" applyBorder="0" applyAlignment="0" applyProtection="0"/>
    <xf numFmtId="0" fontId="89" fillId="1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3" borderId="1" applyNumberFormat="0" applyAlignment="0" applyProtection="0"/>
    <xf numFmtId="0" fontId="63" fillId="13" borderId="1" applyNumberFormat="0" applyAlignment="0" applyProtection="0"/>
    <xf numFmtId="0" fontId="41" fillId="9" borderId="0" applyNumberFormat="0" applyBorder="0" applyAlignment="0" applyProtection="0"/>
    <xf numFmtId="0" fontId="62" fillId="0" borderId="0">
      <alignment vertical="top"/>
      <protection/>
    </xf>
    <xf numFmtId="0" fontId="88" fillId="14" borderId="8" applyNumberFormat="0" applyAlignment="0" applyProtection="0"/>
    <xf numFmtId="0" fontId="10" fillId="3" borderId="0" applyNumberFormat="0" applyBorder="0" applyAlignment="0" applyProtection="0"/>
    <xf numFmtId="0" fontId="43" fillId="4" borderId="0" applyNumberFormat="0" applyBorder="0" applyAlignment="0" applyProtection="0"/>
    <xf numFmtId="177" fontId="33" fillId="0" borderId="0" applyFont="0" applyFill="0" applyBorder="0" applyAlignment="0" applyProtection="0"/>
    <xf numFmtId="0" fontId="50" fillId="15" borderId="0" applyNumberFormat="0" applyBorder="0" applyAlignment="0" applyProtection="0"/>
    <xf numFmtId="0" fontId="43" fillId="4" borderId="0" applyNumberFormat="0" applyBorder="0" applyAlignment="0" applyProtection="0"/>
    <xf numFmtId="0" fontId="71" fillId="0" borderId="9" applyNumberFormat="0" applyFill="0" applyAlignment="0" applyProtection="0"/>
    <xf numFmtId="0" fontId="40" fillId="0" borderId="10" applyNumberFormat="0" applyFill="0" applyAlignment="0" applyProtection="0"/>
    <xf numFmtId="0" fontId="45" fillId="9" borderId="0" applyNumberFormat="0" applyBorder="0" applyAlignment="0" applyProtection="0"/>
    <xf numFmtId="0" fontId="43" fillId="4" borderId="0" applyNumberFormat="0" applyBorder="0" applyAlignment="0" applyProtection="0"/>
    <xf numFmtId="0" fontId="38" fillId="2" borderId="0" applyNumberFormat="0" applyBorder="0" applyAlignment="0" applyProtection="0"/>
    <xf numFmtId="0" fontId="75" fillId="0" borderId="6" applyNumberFormat="0" applyFill="0" applyAlignment="0" applyProtection="0"/>
    <xf numFmtId="0" fontId="93" fillId="16" borderId="0" applyNumberFormat="0" applyBorder="0" applyAlignment="0" applyProtection="0"/>
    <xf numFmtId="0" fontId="10" fillId="17" borderId="0" applyNumberFormat="0" applyBorder="0" applyAlignment="0" applyProtection="0"/>
    <xf numFmtId="0" fontId="50" fillId="18" borderId="0" applyNumberFormat="0" applyBorder="0" applyAlignment="0" applyProtection="0"/>
    <xf numFmtId="0" fontId="39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50" fillId="21" borderId="0" applyNumberFormat="0" applyBorder="0" applyAlignment="0" applyProtection="0"/>
    <xf numFmtId="0" fontId="82" fillId="0" borderId="0" applyNumberFormat="0" applyFont="0" applyFill="0" applyBorder="0" applyAlignment="0" applyProtection="0"/>
    <xf numFmtId="0" fontId="5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3" fillId="4" borderId="0" applyNumberFormat="0" applyBorder="0" applyAlignment="0" applyProtection="0"/>
    <xf numFmtId="0" fontId="50" fillId="22" borderId="0" applyNumberFormat="0" applyBorder="0" applyAlignment="0" applyProtection="0"/>
    <xf numFmtId="0" fontId="10" fillId="20" borderId="0" applyNumberFormat="0" applyBorder="0" applyAlignment="0" applyProtection="0"/>
    <xf numFmtId="0" fontId="45" fillId="9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0" fillId="0" borderId="0">
      <alignment/>
      <protection/>
    </xf>
    <xf numFmtId="0" fontId="57" fillId="0" borderId="0">
      <alignment/>
      <protection/>
    </xf>
    <xf numFmtId="0" fontId="10" fillId="24" borderId="0" applyNumberFormat="0" applyBorder="0" applyAlignment="0" applyProtection="0"/>
    <xf numFmtId="0" fontId="50" fillId="25" borderId="0" applyNumberFormat="0" applyBorder="0" applyAlignment="0" applyProtection="0"/>
    <xf numFmtId="0" fontId="62" fillId="0" borderId="0">
      <alignment vertical="top"/>
      <protection/>
    </xf>
    <xf numFmtId="0" fontId="67" fillId="4" borderId="0" applyNumberFormat="0" applyBorder="0" applyAlignment="0" applyProtection="0"/>
    <xf numFmtId="0" fontId="22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17" borderId="0" applyNumberFormat="0" applyBorder="0" applyAlignment="0" applyProtection="0"/>
    <xf numFmtId="0" fontId="33" fillId="0" borderId="0" applyNumberFormat="0" applyFont="0" applyFill="0" applyBorder="0" applyAlignment="0">
      <protection/>
    </xf>
    <xf numFmtId="0" fontId="57" fillId="0" borderId="0">
      <alignment/>
      <protection/>
    </xf>
    <xf numFmtId="0" fontId="39" fillId="22" borderId="0" applyNumberFormat="0" applyBorder="0" applyAlignment="0" applyProtection="0"/>
    <xf numFmtId="0" fontId="60" fillId="0" borderId="0">
      <alignment/>
      <protection/>
    </xf>
    <xf numFmtId="0" fontId="7" fillId="26" borderId="0" applyNumberFormat="0" applyBorder="0" applyAlignment="0" applyProtection="0"/>
    <xf numFmtId="0" fontId="57" fillId="0" borderId="0">
      <alignment/>
      <protection/>
    </xf>
    <xf numFmtId="0" fontId="43" fillId="4" borderId="0" applyNumberFormat="0" applyBorder="0" applyAlignment="0" applyProtection="0"/>
    <xf numFmtId="9" fontId="96" fillId="0" borderId="0" applyFont="0" applyFill="0" applyBorder="0" applyAlignment="0" applyProtection="0"/>
    <xf numFmtId="0" fontId="65" fillId="0" borderId="9" applyNumberFormat="0" applyFill="0" applyAlignment="0" applyProtection="0"/>
    <xf numFmtId="49" fontId="33" fillId="0" borderId="0" applyFont="0" applyFill="0" applyBorder="0" applyAlignment="0" applyProtection="0"/>
    <xf numFmtId="0" fontId="46" fillId="0" borderId="4" applyNumberFormat="0" applyFill="0" applyAlignment="0" applyProtection="0"/>
    <xf numFmtId="49" fontId="33" fillId="0" borderId="0" applyFont="0" applyFill="0" applyBorder="0" applyAlignment="0" applyProtection="0"/>
    <xf numFmtId="0" fontId="74" fillId="0" borderId="5" applyNumberFormat="0" applyFill="0" applyAlignment="0" applyProtection="0"/>
    <xf numFmtId="0" fontId="41" fillId="2" borderId="0" applyNumberFormat="0" applyBorder="0" applyAlignment="0" applyProtection="0"/>
    <xf numFmtId="0" fontId="3" fillId="0" borderId="0">
      <alignment/>
      <protection/>
    </xf>
    <xf numFmtId="0" fontId="87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27" borderId="0" applyNumberFormat="0" applyBorder="0" applyAlignment="0" applyProtection="0"/>
    <xf numFmtId="0" fontId="57" fillId="0" borderId="0">
      <alignment/>
      <protection/>
    </xf>
    <xf numFmtId="0" fontId="77" fillId="4" borderId="0" applyNumberFormat="0" applyBorder="0" applyAlignment="0" applyProtection="0"/>
    <xf numFmtId="0" fontId="60" fillId="0" borderId="0">
      <alignment/>
      <protection/>
    </xf>
    <xf numFmtId="41" fontId="33" fillId="0" borderId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 vertical="top"/>
      <protection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7" fillId="26" borderId="0" applyNumberFormat="0" applyBorder="0" applyAlignment="0" applyProtection="0"/>
    <xf numFmtId="0" fontId="62" fillId="0" borderId="0">
      <alignment vertical="top"/>
      <protection/>
    </xf>
    <xf numFmtId="0" fontId="62" fillId="0" borderId="0">
      <alignment vertical="top"/>
      <protection/>
    </xf>
    <xf numFmtId="0" fontId="38" fillId="2" borderId="0" applyNumberFormat="0" applyBorder="0" applyAlignment="0" applyProtection="0"/>
    <xf numFmtId="0" fontId="97" fillId="2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49" fillId="28" borderId="11">
      <alignment/>
      <protection locked="0"/>
    </xf>
    <xf numFmtId="0" fontId="33" fillId="0" borderId="0">
      <alignment/>
      <protection/>
    </xf>
    <xf numFmtId="0" fontId="39" fillId="25" borderId="0" applyNumberFormat="0" applyBorder="0" applyAlignment="0" applyProtection="0"/>
    <xf numFmtId="0" fontId="83" fillId="4" borderId="0" applyNumberFormat="0" applyBorder="0" applyAlignment="0" applyProtection="0"/>
    <xf numFmtId="0" fontId="45" fillId="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98" fillId="0" borderId="5" applyNumberFormat="0" applyFill="0" applyAlignment="0" applyProtection="0"/>
    <xf numFmtId="38" fontId="99" fillId="13" borderId="0" applyNumberFormat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51" fillId="19" borderId="0" applyNumberFormat="0" applyBorder="0" applyAlignment="0" applyProtection="0"/>
    <xf numFmtId="0" fontId="7" fillId="29" borderId="0" applyNumberFormat="0" applyBorder="0" applyAlignment="0" applyProtection="0"/>
    <xf numFmtId="0" fontId="43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43" fillId="4" borderId="0" applyNumberFormat="0" applyBorder="0" applyAlignment="0" applyProtection="0"/>
    <xf numFmtId="0" fontId="41" fillId="19" borderId="0" applyNumberFormat="0" applyBorder="0" applyAlignment="0" applyProtection="0"/>
    <xf numFmtId="0" fontId="41" fillId="4" borderId="0" applyNumberFormat="0" applyBorder="0" applyAlignment="0" applyProtection="0"/>
    <xf numFmtId="0" fontId="0" fillId="0" borderId="0">
      <alignment/>
      <protection/>
    </xf>
    <xf numFmtId="176" fontId="33" fillId="0" borderId="0" applyFont="0" applyFill="0" applyBorder="0" applyAlignment="0" applyProtection="0"/>
    <xf numFmtId="0" fontId="43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7" borderId="0" applyNumberFormat="0" applyBorder="0" applyAlignment="0" applyProtection="0"/>
    <xf numFmtId="0" fontId="41" fillId="3" borderId="0" applyNumberFormat="0" applyBorder="0" applyAlignment="0" applyProtection="0"/>
    <xf numFmtId="0" fontId="33" fillId="0" borderId="0">
      <alignment/>
      <protection/>
    </xf>
    <xf numFmtId="0" fontId="51" fillId="20" borderId="0" applyNumberFormat="0" applyBorder="0" applyAlignment="0" applyProtection="0"/>
    <xf numFmtId="0" fontId="51" fillId="10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178" fontId="64" fillId="0" borderId="0">
      <alignment/>
      <protection/>
    </xf>
    <xf numFmtId="0" fontId="33" fillId="0" borderId="0">
      <alignment/>
      <protection/>
    </xf>
    <xf numFmtId="3" fontId="91" fillId="0" borderId="0">
      <alignment/>
      <protection/>
    </xf>
    <xf numFmtId="0" fontId="7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8" fillId="3" borderId="0" applyNumberFormat="0" applyBorder="0" applyAlignment="0" applyProtection="0"/>
    <xf numFmtId="0" fontId="51" fillId="24" borderId="0" applyNumberFormat="0" applyBorder="0" applyAlignment="0" applyProtection="0"/>
    <xf numFmtId="0" fontId="45" fillId="9" borderId="0" applyNumberFormat="0" applyBorder="0" applyAlignment="0" applyProtection="0"/>
    <xf numFmtId="0" fontId="67" fillId="4" borderId="0" applyNumberFormat="0" applyBorder="0" applyAlignment="0" applyProtection="0"/>
    <xf numFmtId="0" fontId="41" fillId="20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78" fillId="9" borderId="0" applyNumberFormat="0" applyBorder="0" applyAlignment="0" applyProtection="0"/>
    <xf numFmtId="0" fontId="86" fillId="17" borderId="0" applyNumberFormat="0" applyBorder="0" applyAlignment="0" applyProtection="0"/>
    <xf numFmtId="0" fontId="54" fillId="2" borderId="0" applyNumberFormat="0" applyBorder="0" applyAlignment="0" applyProtection="0"/>
    <xf numFmtId="0" fontId="41" fillId="20" borderId="0" applyNumberFormat="0" applyBorder="0" applyAlignment="0" applyProtection="0"/>
    <xf numFmtId="0" fontId="45" fillId="9" borderId="0" applyNumberFormat="0" applyBorder="0" applyAlignment="0" applyProtection="0"/>
    <xf numFmtId="0" fontId="54" fillId="2" borderId="0" applyNumberFormat="0" applyBorder="0" applyAlignment="0" applyProtection="0"/>
    <xf numFmtId="0" fontId="41" fillId="24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61" fillId="0" borderId="2" applyNumberFormat="0" applyFill="0" applyProtection="0">
      <alignment horizontal="center"/>
    </xf>
    <xf numFmtId="0" fontId="39" fillId="10" borderId="0" applyNumberFormat="0" applyBorder="0" applyAlignment="0" applyProtection="0"/>
    <xf numFmtId="0" fontId="7" fillId="0" borderId="0">
      <alignment vertical="center"/>
      <protection/>
    </xf>
    <xf numFmtId="0" fontId="39" fillId="6" borderId="0" applyNumberFormat="0" applyBorder="0" applyAlignment="0" applyProtection="0"/>
    <xf numFmtId="0" fontId="33" fillId="0" borderId="0">
      <alignment/>
      <protection/>
    </xf>
    <xf numFmtId="3" fontId="82" fillId="0" borderId="0" applyFont="0" applyFill="0" applyBorder="0" applyAlignment="0" applyProtection="0"/>
    <xf numFmtId="0" fontId="39" fillId="12" borderId="0" applyNumberFormat="0" applyBorder="0" applyAlignment="0" applyProtection="0"/>
    <xf numFmtId="14" fontId="47" fillId="0" borderId="0">
      <alignment horizontal="center" wrapText="1"/>
      <protection locked="0"/>
    </xf>
    <xf numFmtId="0" fontId="48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0" fillId="0" borderId="0">
      <alignment/>
      <protection/>
    </xf>
    <xf numFmtId="0" fontId="43" fillId="4" borderId="0" applyNumberFormat="0" applyBorder="0" applyAlignment="0" applyProtection="0"/>
    <xf numFmtId="0" fontId="94" fillId="12" borderId="0" applyNumberFormat="0" applyBorder="0" applyAlignment="0" applyProtection="0"/>
    <xf numFmtId="0" fontId="39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94" fillId="11" borderId="0" applyNumberFormat="0" applyBorder="0" applyAlignment="0" applyProtection="0"/>
    <xf numFmtId="0" fontId="10" fillId="0" borderId="0">
      <alignment vertical="center"/>
      <protection/>
    </xf>
    <xf numFmtId="0" fontId="94" fillId="10" borderId="0" applyNumberFormat="0" applyBorder="0" applyAlignment="0" applyProtection="0"/>
    <xf numFmtId="0" fontId="94" fillId="6" borderId="0" applyNumberFormat="0" applyBorder="0" applyAlignment="0" applyProtection="0"/>
    <xf numFmtId="0" fontId="95" fillId="16" borderId="0" applyNumberFormat="0" applyBorder="0" applyAlignment="0" applyProtection="0"/>
    <xf numFmtId="0" fontId="94" fillId="12" borderId="0" applyNumberFormat="0" applyBorder="0" applyAlignment="0" applyProtection="0"/>
    <xf numFmtId="0" fontId="94" fillId="22" borderId="0" applyNumberFormat="0" applyBorder="0" applyAlignment="0" applyProtection="0"/>
    <xf numFmtId="0" fontId="43" fillId="4" borderId="0" applyNumberFormat="0" applyBorder="0" applyAlignment="0" applyProtection="0"/>
    <xf numFmtId="0" fontId="94" fillId="25" borderId="0" applyNumberFormat="0" applyBorder="0" applyAlignment="0" applyProtection="0"/>
    <xf numFmtId="0" fontId="60" fillId="0" borderId="0">
      <alignment/>
      <protection locked="0"/>
    </xf>
    <xf numFmtId="0" fontId="77" fillId="4" borderId="0" applyNumberFormat="0" applyBorder="0" applyAlignment="0" applyProtection="0"/>
    <xf numFmtId="0" fontId="39" fillId="18" borderId="0" applyNumberFormat="0" applyBorder="0" applyAlignment="0" applyProtection="0"/>
    <xf numFmtId="0" fontId="7" fillId="29" borderId="0" applyNumberFormat="0" applyBorder="0" applyAlignment="0" applyProtection="0"/>
    <xf numFmtId="0" fontId="45" fillId="9" borderId="0" applyNumberFormat="0" applyBorder="0" applyAlignment="0" applyProtection="0"/>
    <xf numFmtId="0" fontId="58" fillId="30" borderId="0" applyNumberFormat="0" applyBorder="0" applyAlignment="0" applyProtection="0"/>
    <xf numFmtId="0" fontId="43" fillId="9" borderId="0" applyNumberFormat="0" applyBorder="0" applyAlignment="0" applyProtection="0"/>
    <xf numFmtId="0" fontId="39" fillId="18" borderId="0" applyNumberFormat="0" applyBorder="0" applyAlignment="0" applyProtection="0"/>
    <xf numFmtId="0" fontId="39" fillId="15" borderId="0" applyNumberFormat="0" applyBorder="0" applyAlignment="0" applyProtection="0"/>
    <xf numFmtId="0" fontId="100" fillId="0" borderId="0">
      <alignment/>
      <protection/>
    </xf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43" fillId="4" borderId="0" applyNumberFormat="0" applyBorder="0" applyAlignment="0" applyProtection="0"/>
    <xf numFmtId="0" fontId="33" fillId="0" borderId="0" applyFont="0" applyFill="0" applyBorder="0" applyAlignment="0" applyProtection="0"/>
    <xf numFmtId="0" fontId="7" fillId="26" borderId="0" applyNumberFormat="0" applyBorder="0" applyAlignment="0" applyProtection="0"/>
    <xf numFmtId="182" fontId="33" fillId="0" borderId="0" applyFont="0" applyFill="0" applyBorder="0" applyAlignment="0" applyProtection="0"/>
    <xf numFmtId="0" fontId="7" fillId="31" borderId="0" applyNumberFormat="0" applyBorder="0" applyAlignment="0" applyProtection="0"/>
    <xf numFmtId="0" fontId="38" fillId="2" borderId="0" applyNumberFormat="0" applyBorder="0" applyAlignment="0" applyProtection="0"/>
    <xf numFmtId="0" fontId="5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43" fillId="4" borderId="0" applyNumberFormat="0" applyBorder="0" applyAlignment="0" applyProtection="0"/>
    <xf numFmtId="183" fontId="101" fillId="0" borderId="12" applyAlignment="0" applyProtection="0"/>
    <xf numFmtId="0" fontId="39" fillId="12" borderId="0" applyNumberFormat="0" applyBorder="0" applyAlignment="0" applyProtection="0"/>
    <xf numFmtId="0" fontId="7" fillId="29" borderId="0" applyNumberFormat="0" applyBorder="0" applyAlignment="0" applyProtection="0"/>
    <xf numFmtId="0" fontId="7" fillId="5" borderId="0" applyNumberFormat="0" applyBorder="0" applyAlignment="0" applyProtection="0"/>
    <xf numFmtId="0" fontId="58" fillId="5" borderId="0" applyNumberFormat="0" applyBorder="0" applyAlignment="0" applyProtection="0"/>
    <xf numFmtId="184" fontId="33" fillId="0" borderId="0" applyFont="0" applyFill="0" applyBorder="0" applyAlignment="0" applyProtection="0"/>
    <xf numFmtId="0" fontId="43" fillId="4" borderId="0" applyNumberFormat="0" applyBorder="0" applyAlignment="0" applyProtection="0"/>
    <xf numFmtId="0" fontId="39" fillId="22" borderId="0" applyNumberFormat="0" applyBorder="0" applyAlignment="0" applyProtection="0"/>
    <xf numFmtId="0" fontId="7" fillId="29" borderId="0" applyNumberFormat="0" applyBorder="0" applyAlignment="0" applyProtection="0"/>
    <xf numFmtId="0" fontId="0" fillId="0" borderId="0" applyProtection="0">
      <alignment vertical="center"/>
    </xf>
    <xf numFmtId="0" fontId="58" fillId="30" borderId="0" applyNumberFormat="0" applyBorder="0" applyAlignment="0" applyProtection="0"/>
    <xf numFmtId="0" fontId="39" fillId="23" borderId="0" applyNumberFormat="0" applyBorder="0" applyAlignment="0" applyProtection="0"/>
    <xf numFmtId="0" fontId="43" fillId="4" borderId="0" applyNumberFormat="0" applyBorder="0" applyAlignment="0" applyProtection="0"/>
    <xf numFmtId="0" fontId="83" fillId="4" borderId="0" applyNumberFormat="0" applyBorder="0" applyAlignment="0" applyProtection="0"/>
    <xf numFmtId="0" fontId="43" fillId="4" borderId="0" applyNumberFormat="0" applyBorder="0" applyAlignment="0" applyProtection="0"/>
    <xf numFmtId="0" fontId="7" fillId="32" borderId="0" applyNumberFormat="0" applyBorder="0" applyAlignment="0" applyProtection="0"/>
    <xf numFmtId="0" fontId="58" fillId="32" borderId="0" applyNumberFormat="0" applyBorder="0" applyAlignment="0" applyProtection="0"/>
    <xf numFmtId="0" fontId="39" fillId="23" borderId="0" applyNumberFormat="0" applyBorder="0" applyAlignment="0" applyProtection="0"/>
    <xf numFmtId="0" fontId="105" fillId="4" borderId="0" applyNumberFormat="0" applyBorder="0" applyAlignment="0" applyProtection="0"/>
    <xf numFmtId="0" fontId="38" fillId="2" borderId="0" applyNumberFormat="0" applyBorder="0" applyAlignment="0" applyProtection="0"/>
    <xf numFmtId="185" fontId="62" fillId="0" borderId="0" applyFill="0" applyBorder="0" applyAlignment="0">
      <protection/>
    </xf>
    <xf numFmtId="0" fontId="90" fillId="33" borderId="0" applyNumberFormat="0" applyBorder="0" applyAlignment="0" applyProtection="0"/>
    <xf numFmtId="0" fontId="101" fillId="0" borderId="13">
      <alignment horizontal="center"/>
      <protection/>
    </xf>
    <xf numFmtId="0" fontId="106" fillId="1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7" fillId="14" borderId="8" applyNumberFormat="0" applyAlignment="0" applyProtection="0"/>
    <xf numFmtId="0" fontId="62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0" borderId="0" applyFont="0" applyFill="0" applyBorder="0" applyAlignment="0" applyProtection="0"/>
    <xf numFmtId="181" fontId="35" fillId="0" borderId="0">
      <alignment/>
      <protection/>
    </xf>
    <xf numFmtId="186" fontId="33" fillId="0" borderId="0" applyFont="0" applyFill="0" applyBorder="0" applyAlignment="0" applyProtection="0"/>
    <xf numFmtId="187" fontId="33" fillId="0" borderId="0">
      <alignment/>
      <protection/>
    </xf>
    <xf numFmtId="0" fontId="38" fillId="2" borderId="0" applyNumberFormat="0" applyBorder="0" applyAlignment="0" applyProtection="0"/>
    <xf numFmtId="0" fontId="67" fillId="4" borderId="0" applyNumberFormat="0" applyBorder="0" applyAlignment="0" applyProtection="0"/>
    <xf numFmtId="188" fontId="33" fillId="0" borderId="0" applyFont="0" applyFill="0" applyBorder="0" applyAlignment="0" applyProtection="0"/>
    <xf numFmtId="0" fontId="72" fillId="3" borderId="1" applyNumberFormat="0" applyAlignment="0" applyProtection="0"/>
    <xf numFmtId="0" fontId="0" fillId="0" borderId="0" applyProtection="0">
      <alignment vertical="center"/>
    </xf>
    <xf numFmtId="189" fontId="35" fillId="0" borderId="0">
      <alignment/>
      <protection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08" fillId="0" borderId="0" applyProtection="0">
      <alignment/>
    </xf>
    <xf numFmtId="43" fontId="33" fillId="0" borderId="0" applyFont="0" applyFill="0" applyBorder="0" applyAlignment="0" applyProtection="0"/>
    <xf numFmtId="190" fontId="35" fillId="0" borderId="0">
      <alignment/>
      <protection/>
    </xf>
    <xf numFmtId="0" fontId="54" fillId="2" borderId="0" applyNumberFormat="0" applyBorder="0" applyAlignment="0" applyProtection="0"/>
    <xf numFmtId="0" fontId="43" fillId="9" borderId="0" applyNumberFormat="0" applyBorder="0" applyAlignment="0" applyProtection="0"/>
    <xf numFmtId="0" fontId="110" fillId="0" borderId="0" applyNumberFormat="0" applyFill="0" applyBorder="0" applyAlignment="0" applyProtection="0"/>
    <xf numFmtId="2" fontId="108" fillId="0" borderId="0" applyProtection="0">
      <alignment/>
    </xf>
    <xf numFmtId="0" fontId="11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78" fillId="9" borderId="0" applyNumberFormat="0" applyBorder="0" applyAlignment="0" applyProtection="0"/>
    <xf numFmtId="0" fontId="33" fillId="0" borderId="0">
      <alignment/>
      <protection/>
    </xf>
    <xf numFmtId="0" fontId="114" fillId="0" borderId="14" applyNumberFormat="0" applyAlignment="0" applyProtection="0"/>
    <xf numFmtId="0" fontId="114" fillId="0" borderId="15">
      <alignment horizontal="left" vertical="center"/>
      <protection/>
    </xf>
    <xf numFmtId="0" fontId="115" fillId="0" borderId="0" applyProtection="0">
      <alignment/>
    </xf>
    <xf numFmtId="0" fontId="43" fillId="4" borderId="0" applyNumberFormat="0" applyBorder="0" applyAlignment="0" applyProtection="0"/>
    <xf numFmtId="0" fontId="114" fillId="0" borderId="0" applyProtection="0">
      <alignment/>
    </xf>
    <xf numFmtId="0" fontId="10" fillId="0" borderId="0">
      <alignment vertical="center"/>
      <protection/>
    </xf>
    <xf numFmtId="10" fontId="99" fillId="8" borderId="16" applyNumberFormat="0" applyBorder="0" applyAlignment="0" applyProtection="0"/>
    <xf numFmtId="0" fontId="0" fillId="0" borderId="0">
      <alignment vertical="center"/>
      <protection/>
    </xf>
    <xf numFmtId="0" fontId="87" fillId="17" borderId="0" applyNumberFormat="0" applyBorder="0" applyAlignment="0" applyProtection="0"/>
    <xf numFmtId="195" fontId="100" fillId="34" borderId="0">
      <alignment/>
      <protection/>
    </xf>
    <xf numFmtId="0" fontId="43" fillId="9" borderId="0" applyNumberFormat="0" applyBorder="0" applyAlignment="0" applyProtection="0"/>
    <xf numFmtId="195" fontId="118" fillId="35" borderId="0">
      <alignment/>
      <protection/>
    </xf>
    <xf numFmtId="196" fontId="3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43" fillId="4" borderId="0" applyNumberFormat="0" applyBorder="0" applyAlignment="0" applyProtection="0"/>
    <xf numFmtId="40" fontId="82" fillId="0" borderId="0" applyFont="0" applyFill="0" applyBorder="0" applyAlignment="0" applyProtection="0"/>
    <xf numFmtId="0" fontId="68" fillId="3" borderId="0" applyNumberFormat="0" applyBorder="0" applyAlignment="0" applyProtection="0"/>
    <xf numFmtId="0" fontId="45" fillId="9" borderId="0" applyNumberFormat="0" applyBorder="0" applyAlignment="0" applyProtection="0"/>
    <xf numFmtId="176" fontId="33" fillId="0" borderId="0" applyFont="0" applyFill="0" applyBorder="0" applyAlignment="0" applyProtection="0"/>
    <xf numFmtId="0" fontId="67" fillId="4" borderId="0" applyNumberFormat="0" applyBorder="0" applyAlignment="0" applyProtection="0"/>
    <xf numFmtId="197" fontId="82" fillId="0" borderId="0" applyFont="0" applyFill="0" applyBorder="0" applyAlignment="0" applyProtection="0"/>
    <xf numFmtId="0" fontId="43" fillId="4" borderId="0" applyNumberFormat="0" applyBorder="0" applyAlignment="0" applyProtection="0"/>
    <xf numFmtId="198" fontId="82" fillId="0" borderId="0" applyFont="0" applyFill="0" applyBorder="0" applyAlignment="0" applyProtection="0"/>
    <xf numFmtId="0" fontId="35" fillId="0" borderId="0">
      <alignment/>
      <protection/>
    </xf>
    <xf numFmtId="37" fontId="119" fillId="0" borderId="0">
      <alignment/>
      <protection/>
    </xf>
    <xf numFmtId="0" fontId="120" fillId="0" borderId="0">
      <alignment/>
      <protection/>
    </xf>
    <xf numFmtId="0" fontId="54" fillId="2" borderId="0" applyNumberFormat="0" applyBorder="0" applyAlignment="0" applyProtection="0"/>
    <xf numFmtId="0" fontId="60" fillId="0" borderId="0">
      <alignment/>
      <protection/>
    </xf>
    <xf numFmtId="0" fontId="43" fillId="4" borderId="0" applyNumberFormat="0" applyBorder="0" applyAlignment="0" applyProtection="0"/>
    <xf numFmtId="0" fontId="0" fillId="8" borderId="3" applyNumberFormat="0" applyFont="0" applyAlignment="0" applyProtection="0"/>
    <xf numFmtId="0" fontId="121" fillId="13" borderId="7" applyNumberFormat="0" applyAlignment="0" applyProtection="0"/>
    <xf numFmtId="10" fontId="33" fillId="0" borderId="0" applyFont="0" applyFill="0" applyBorder="0" applyAlignment="0" applyProtection="0"/>
    <xf numFmtId="0" fontId="45" fillId="4" borderId="0" applyNumberFormat="0" applyBorder="0" applyAlignment="0" applyProtection="0"/>
    <xf numFmtId="9" fontId="60" fillId="0" borderId="0" applyFont="0" applyFill="0" applyBorder="0" applyAlignment="0" applyProtection="0"/>
    <xf numFmtId="0" fontId="54" fillId="2" borderId="0" applyNumberFormat="0" applyBorder="0" applyAlignment="0" applyProtection="0"/>
    <xf numFmtId="0" fontId="70" fillId="0" borderId="0" applyNumberFormat="0" applyFill="0" applyBorder="0" applyAlignment="0" applyProtection="0"/>
    <xf numFmtId="199" fontId="33" fillId="0" borderId="0" applyFont="0" applyFill="0" applyProtection="0">
      <alignment/>
    </xf>
    <xf numFmtId="15" fontId="8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82" fillId="0" borderId="0" applyFont="0" applyFill="0" applyBorder="0" applyAlignment="0" applyProtection="0"/>
    <xf numFmtId="0" fontId="77" fillId="9" borderId="0" applyNumberFormat="0" applyBorder="0" applyAlignment="0" applyProtection="0"/>
    <xf numFmtId="0" fontId="82" fillId="36" borderId="0" applyNumberFormat="0" applyFont="0" applyBorder="0" applyAlignment="0" applyProtection="0"/>
    <xf numFmtId="0" fontId="43" fillId="4" borderId="0" applyNumberFormat="0" applyBorder="0" applyAlignment="0" applyProtection="0"/>
    <xf numFmtId="3" fontId="122" fillId="0" borderId="0">
      <alignment/>
      <protection/>
    </xf>
    <xf numFmtId="0" fontId="32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3" fillId="0" borderId="0">
      <alignment/>
      <protection/>
    </xf>
    <xf numFmtId="0" fontId="67" fillId="4" borderId="0" applyNumberFormat="0" applyBorder="0" applyAlignment="0" applyProtection="0"/>
    <xf numFmtId="0" fontId="10" fillId="0" borderId="0">
      <alignment/>
      <protection/>
    </xf>
    <xf numFmtId="0" fontId="43" fillId="4" borderId="0" applyNumberFormat="0" applyBorder="0" applyAlignment="0" applyProtection="0"/>
    <xf numFmtId="0" fontId="49" fillId="28" borderId="11">
      <alignment/>
      <protection locked="0"/>
    </xf>
    <xf numFmtId="0" fontId="109" fillId="0" borderId="0">
      <alignment/>
      <protection/>
    </xf>
    <xf numFmtId="0" fontId="78" fillId="9" borderId="0" applyNumberFormat="0" applyBorder="0" applyAlignment="0" applyProtection="0"/>
    <xf numFmtId="0" fontId="3" fillId="0" borderId="0">
      <alignment/>
      <protection/>
    </xf>
    <xf numFmtId="0" fontId="49" fillId="28" borderId="11">
      <alignment/>
      <protection locked="0"/>
    </xf>
    <xf numFmtId="0" fontId="10" fillId="0" borderId="0">
      <alignment vertical="center"/>
      <protection/>
    </xf>
    <xf numFmtId="0" fontId="111" fillId="0" borderId="0" applyNumberFormat="0" applyFill="0" applyBorder="0" applyAlignment="0" applyProtection="0"/>
    <xf numFmtId="0" fontId="113" fillId="0" borderId="10" applyNumberFormat="0" applyFill="0" applyAlignment="0" applyProtection="0"/>
    <xf numFmtId="191" fontId="33" fillId="0" borderId="0" applyFont="0" applyFill="0" applyBorder="0" applyAlignment="0" applyProtection="0"/>
    <xf numFmtId="0" fontId="43" fillId="4" borderId="0" applyNumberFormat="0" applyBorder="0" applyAlignment="0" applyProtection="0"/>
    <xf numFmtId="192" fontId="3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3" fillId="0" borderId="17" applyNumberFormat="0" applyFill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4" applyNumberFormat="0" applyFill="0" applyAlignment="0" applyProtection="0"/>
    <xf numFmtId="0" fontId="102" fillId="0" borderId="6" applyNumberFormat="0" applyFill="0" applyAlignment="0" applyProtection="0"/>
    <xf numFmtId="0" fontId="45" fillId="9" borderId="0" applyNumberFormat="0" applyBorder="0" applyAlignment="0" applyProtection="0"/>
    <xf numFmtId="43" fontId="1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87" fillId="17" borderId="0" applyNumberFormat="0" applyBorder="0" applyAlignment="0" applyProtection="0"/>
    <xf numFmtId="0" fontId="103" fillId="0" borderId="17" applyNumberFormat="0" applyFill="0" applyProtection="0">
      <alignment horizontal="center"/>
    </xf>
    <xf numFmtId="0" fontId="67" fillId="4" borderId="0" applyNumberFormat="0" applyBorder="0" applyAlignment="0" applyProtection="0"/>
    <xf numFmtId="0" fontId="45" fillId="9" borderId="0" applyNumberFormat="0" applyBorder="0" applyAlignment="0" applyProtection="0"/>
    <xf numFmtId="0" fontId="104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0" borderId="0">
      <alignment vertical="center"/>
      <protection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9" borderId="0" applyNumberFormat="0" applyBorder="0" applyAlignment="0" applyProtection="0"/>
    <xf numFmtId="0" fontId="90" fillId="33" borderId="0" applyNumberFormat="0" applyBorder="0" applyAlignment="0" applyProtection="0"/>
    <xf numFmtId="0" fontId="77" fillId="9" borderId="0" applyNumberFormat="0" applyBorder="0" applyAlignment="0" applyProtection="0"/>
    <xf numFmtId="0" fontId="67" fillId="4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83" fillId="4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5" fillId="9" borderId="0" applyNumberFormat="0" applyBorder="0" applyAlignment="0" applyProtection="0"/>
    <xf numFmtId="0" fontId="4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8" fillId="4" borderId="0" applyNumberFormat="0" applyBorder="0" applyAlignment="0" applyProtection="0"/>
    <xf numFmtId="0" fontId="67" fillId="4" borderId="0" applyNumberFormat="0" applyBorder="0" applyAlignment="0" applyProtection="0"/>
    <xf numFmtId="0" fontId="45" fillId="4" borderId="0" applyNumberFormat="0" applyBorder="0" applyAlignment="0" applyProtection="0"/>
    <xf numFmtId="0" fontId="77" fillId="4" borderId="0" applyNumberFormat="0" applyBorder="0" applyAlignment="0" applyProtection="0"/>
    <xf numFmtId="0" fontId="43" fillId="4" borderId="0" applyNumberFormat="0" applyBorder="0" applyAlignment="0" applyProtection="0"/>
    <xf numFmtId="0" fontId="38" fillId="2" borderId="0" applyNumberFormat="0" applyBorder="0" applyAlignment="0" applyProtection="0"/>
    <xf numFmtId="0" fontId="43" fillId="4" borderId="0" applyNumberFormat="0" applyBorder="0" applyAlignment="0" applyProtection="0"/>
    <xf numFmtId="0" fontId="77" fillId="4" borderId="0" applyNumberFormat="0" applyBorder="0" applyAlignment="0" applyProtection="0"/>
    <xf numFmtId="0" fontId="38" fillId="2" borderId="0" applyNumberFormat="0" applyBorder="0" applyAlignment="0" applyProtection="0"/>
    <xf numFmtId="0" fontId="78" fillId="9" borderId="0" applyNumberFormat="0" applyBorder="0" applyAlignment="0" applyProtection="0"/>
    <xf numFmtId="0" fontId="90" fillId="33" borderId="0" applyNumberFormat="0" applyBorder="0" applyAlignment="0" applyProtection="0"/>
    <xf numFmtId="0" fontId="78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67" fillId="4" borderId="0" applyNumberFormat="0" applyBorder="0" applyAlignment="0" applyProtection="0"/>
    <xf numFmtId="0" fontId="45" fillId="9" borderId="0" applyNumberFormat="0" applyBorder="0" applyAlignment="0" applyProtection="0"/>
    <xf numFmtId="0" fontId="4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0" borderId="0">
      <alignment vertical="center"/>
      <protection/>
    </xf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5" fillId="9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8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9" borderId="0" applyNumberFormat="0" applyBorder="0" applyAlignment="0" applyProtection="0"/>
    <xf numFmtId="0" fontId="9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9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0" borderId="0">
      <alignment/>
      <protection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9" borderId="0" applyNumberFormat="0" applyBorder="0" applyAlignment="0" applyProtection="0"/>
    <xf numFmtId="0" fontId="67" fillId="4" borderId="0" applyNumberFormat="0" applyBorder="0" applyAlignment="0" applyProtection="0"/>
    <xf numFmtId="0" fontId="43" fillId="4" borderId="0" applyNumberFormat="0" applyBorder="0" applyAlignment="0" applyProtection="0"/>
    <xf numFmtId="0" fontId="68" fillId="3" borderId="0" applyNumberFormat="0" applyBorder="0" applyAlignment="0" applyProtection="0"/>
    <xf numFmtId="0" fontId="87" fillId="31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3" borderId="1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86" fillId="17" borderId="0" applyNumberFormat="0" applyBorder="0" applyAlignment="0" applyProtection="0"/>
    <xf numFmtId="0" fontId="54" fillId="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7" borderId="0" applyNumberFormat="0" applyBorder="0" applyAlignment="0" applyProtection="0"/>
    <xf numFmtId="0" fontId="126" fillId="2" borderId="0" applyNumberFormat="0" applyBorder="0" applyAlignment="0" applyProtection="0"/>
    <xf numFmtId="0" fontId="126" fillId="2" borderId="0" applyNumberFormat="0" applyBorder="0" applyAlignment="0" applyProtection="0"/>
    <xf numFmtId="0" fontId="126" fillId="2" borderId="0" applyNumberFormat="0" applyBorder="0" applyAlignment="0" applyProtection="0"/>
    <xf numFmtId="0" fontId="126" fillId="2" borderId="0" applyNumberFormat="0" applyBorder="0" applyAlignment="0" applyProtection="0"/>
    <xf numFmtId="0" fontId="12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87" fillId="2" borderId="0" applyNumberFormat="0" applyBorder="0" applyAlignment="0" applyProtection="0"/>
    <xf numFmtId="0" fontId="38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31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7" fillId="31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94" fillId="23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87" fillId="3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27" fillId="13" borderId="7" applyNumberFormat="0" applyAlignment="0" applyProtection="0"/>
    <xf numFmtId="0" fontId="38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2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44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2" fillId="0" borderId="10" applyNumberFormat="0" applyFill="0" applyAlignment="0" applyProtection="0"/>
    <xf numFmtId="44" fontId="0" fillId="0" borderId="0" applyFont="0" applyFill="0" applyBorder="0" applyAlignment="0" applyProtection="0"/>
    <xf numFmtId="177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92" fillId="13" borderId="1" applyNumberFormat="0" applyAlignment="0" applyProtection="0"/>
    <xf numFmtId="0" fontId="69" fillId="14" borderId="8" applyNumberFormat="0" applyAlignment="0" applyProtection="0"/>
    <xf numFmtId="0" fontId="79" fillId="0" borderId="0" applyNumberFormat="0" applyFill="0" applyBorder="0" applyAlignment="0" applyProtection="0"/>
    <xf numFmtId="0" fontId="61" fillId="0" borderId="2" applyNumberFormat="0" applyFill="0" applyProtection="0">
      <alignment horizontal="left"/>
    </xf>
    <xf numFmtId="0" fontId="53" fillId="0" borderId="9" applyNumberFormat="0" applyFill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6" fillId="0" borderId="0">
      <alignment/>
      <protection/>
    </xf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96" fillId="0" borderId="0">
      <alignment/>
      <protection/>
    </xf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94" fillId="18" borderId="0" applyNumberFormat="0" applyBorder="0" applyAlignment="0" applyProtection="0"/>
    <xf numFmtId="0" fontId="94" fillId="15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33" fillId="0" borderId="17" applyNumberFormat="0" applyFill="0" applyProtection="0">
      <alignment horizontal="left"/>
    </xf>
    <xf numFmtId="0" fontId="128" fillId="16" borderId="0" applyNumberFormat="0" applyBorder="0" applyAlignment="0" applyProtection="0"/>
    <xf numFmtId="1" fontId="33" fillId="0" borderId="2" applyFill="0" applyProtection="0">
      <alignment horizontal="center"/>
    </xf>
    <xf numFmtId="1" fontId="9" fillId="0" borderId="16">
      <alignment vertical="center"/>
      <protection locked="0"/>
    </xf>
    <xf numFmtId="0" fontId="129" fillId="0" borderId="0">
      <alignment/>
      <protection/>
    </xf>
    <xf numFmtId="204" fontId="9" fillId="0" borderId="16">
      <alignment vertical="center"/>
      <protection locked="0"/>
    </xf>
    <xf numFmtId="0" fontId="60" fillId="0" borderId="0">
      <alignment/>
      <protection/>
    </xf>
    <xf numFmtId="0" fontId="44" fillId="0" borderId="0">
      <alignment/>
      <protection/>
    </xf>
    <xf numFmtId="0" fontId="82" fillId="0" borderId="0">
      <alignment/>
      <protection/>
    </xf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</cellStyleXfs>
  <cellXfs count="34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570" applyFont="1">
      <alignment vertical="center"/>
      <protection/>
    </xf>
    <xf numFmtId="0" fontId="0" fillId="0" borderId="0" xfId="570" applyFont="1">
      <alignment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205" fontId="3" fillId="0" borderId="19" xfId="0" applyNumberFormat="1" applyFont="1" applyFill="1" applyBorder="1" applyAlignment="1" applyProtection="1">
      <alignment horizontal="center" vertical="center" wrapText="1"/>
      <protection/>
    </xf>
    <xf numFmtId="205" fontId="3" fillId="0" borderId="15" xfId="0" applyNumberFormat="1" applyFont="1" applyFill="1" applyBorder="1" applyAlignment="1" applyProtection="1">
      <alignment horizontal="center" vertical="center" wrapText="1"/>
      <protection/>
    </xf>
    <xf numFmtId="205" fontId="3" fillId="0" borderId="20" xfId="0" applyNumberFormat="1" applyFont="1" applyFill="1" applyBorder="1" applyAlignment="1" applyProtection="1">
      <alignment horizontal="center" vertical="center" wrapText="1"/>
      <protection/>
    </xf>
    <xf numFmtId="205" fontId="3" fillId="0" borderId="16" xfId="0" applyNumberFormat="1" applyFont="1" applyFill="1" applyBorder="1" applyAlignment="1" applyProtection="1">
      <alignment vertical="center" wrapText="1"/>
      <protection/>
    </xf>
    <xf numFmtId="205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205" fontId="3" fillId="0" borderId="16" xfId="0" applyNumberFormat="1" applyFont="1" applyFill="1" applyBorder="1" applyAlignment="1" applyProtection="1">
      <alignment horizontal="left" vertical="center" wrapText="1"/>
      <protection/>
    </xf>
    <xf numFmtId="205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558">
      <alignment/>
      <protection/>
    </xf>
    <xf numFmtId="0" fontId="4" fillId="40" borderId="0" xfId="0" applyNumberFormat="1" applyFont="1" applyFill="1" applyBorder="1" applyAlignment="1" applyProtection="1">
      <alignment/>
      <protection/>
    </xf>
    <xf numFmtId="0" fontId="5" fillId="40" borderId="0" xfId="0" applyNumberFormat="1" applyFont="1" applyFill="1" applyBorder="1" applyAlignment="1" applyProtection="1">
      <alignment horizontal="center" vertical="center"/>
      <protection/>
    </xf>
    <xf numFmtId="0" fontId="6" fillId="40" borderId="0" xfId="558" applyNumberFormat="1" applyFont="1" applyFill="1" applyBorder="1" applyAlignment="1" applyProtection="1">
      <alignment vertical="center"/>
      <protection/>
    </xf>
    <xf numFmtId="0" fontId="4" fillId="40" borderId="0" xfId="558" applyNumberFormat="1" applyFont="1" applyFill="1" applyBorder="1" applyAlignment="1" applyProtection="1">
      <alignment/>
      <protection/>
    </xf>
    <xf numFmtId="0" fontId="7" fillId="40" borderId="0" xfId="558" applyNumberFormat="1" applyFont="1" applyFill="1" applyBorder="1" applyAlignment="1" applyProtection="1">
      <alignment horizontal="right" vertical="center"/>
      <protection/>
    </xf>
    <xf numFmtId="0" fontId="8" fillId="40" borderId="25" xfId="558" applyNumberFormat="1" applyFont="1" applyFill="1" applyBorder="1" applyAlignment="1" applyProtection="1">
      <alignment vertical="center"/>
      <protection/>
    </xf>
    <xf numFmtId="0" fontId="3" fillId="40" borderId="18" xfId="558" applyNumberFormat="1" applyFont="1" applyFill="1" applyBorder="1" applyAlignment="1" applyProtection="1">
      <alignment/>
      <protection/>
    </xf>
    <xf numFmtId="0" fontId="8" fillId="40" borderId="25" xfId="558" applyNumberFormat="1" applyFont="1" applyFill="1" applyBorder="1" applyAlignment="1" applyProtection="1">
      <alignment horizontal="right" vertical="center"/>
      <protection/>
    </xf>
    <xf numFmtId="0" fontId="8" fillId="40" borderId="18" xfId="558" applyNumberFormat="1" applyFont="1" applyFill="1" applyBorder="1" applyAlignment="1" applyProtection="1">
      <alignment horizontal="right" vertical="center"/>
      <protection/>
    </xf>
    <xf numFmtId="0" fontId="8" fillId="41" borderId="26" xfId="558" applyNumberFormat="1" applyFont="1" applyFill="1" applyBorder="1" applyAlignment="1" applyProtection="1">
      <alignment horizontal="center" vertical="center"/>
      <protection/>
    </xf>
    <xf numFmtId="0" fontId="8" fillId="40" borderId="27" xfId="558" applyNumberFormat="1" applyFont="1" applyFill="1" applyBorder="1" applyAlignment="1" applyProtection="1">
      <alignment horizontal="center" vertical="center" wrapText="1"/>
      <protection/>
    </xf>
    <xf numFmtId="0" fontId="8" fillId="40" borderId="16" xfId="558" applyNumberFormat="1" applyFont="1" applyFill="1" applyBorder="1" applyAlignment="1" applyProtection="1">
      <alignment horizontal="center" vertical="center" wrapText="1"/>
      <protection/>
    </xf>
    <xf numFmtId="0" fontId="8" fillId="40" borderId="28" xfId="558" applyNumberFormat="1" applyFont="1" applyFill="1" applyBorder="1" applyAlignment="1" applyProtection="1">
      <alignment horizontal="center" vertical="center" wrapText="1"/>
      <protection/>
    </xf>
    <xf numFmtId="0" fontId="8" fillId="40" borderId="26" xfId="558" applyNumberFormat="1" applyFont="1" applyFill="1" applyBorder="1" applyAlignment="1" applyProtection="1">
      <alignment horizontal="center" vertical="center" wrapText="1"/>
      <protection/>
    </xf>
    <xf numFmtId="0" fontId="8" fillId="40" borderId="29" xfId="558" applyNumberFormat="1" applyFont="1" applyFill="1" applyBorder="1" applyAlignment="1" applyProtection="1">
      <alignment horizontal="left" vertical="center"/>
      <protection/>
    </xf>
    <xf numFmtId="206" fontId="8" fillId="41" borderId="26" xfId="558" applyNumberFormat="1" applyFont="1" applyFill="1" applyBorder="1" applyAlignment="1" applyProtection="1">
      <alignment horizontal="right" vertical="center"/>
      <protection/>
    </xf>
    <xf numFmtId="206" fontId="8" fillId="41" borderId="30" xfId="558" applyNumberFormat="1" applyFont="1" applyFill="1" applyBorder="1" applyAlignment="1" applyProtection="1">
      <alignment horizontal="right" vertical="center"/>
      <protection/>
    </xf>
    <xf numFmtId="206" fontId="8" fillId="41" borderId="27" xfId="558" applyNumberFormat="1" applyFont="1" applyFill="1" applyBorder="1" applyAlignment="1" applyProtection="1">
      <alignment horizontal="right" vertical="center"/>
      <protection/>
    </xf>
    <xf numFmtId="206" fontId="8" fillId="41" borderId="16" xfId="558" applyNumberFormat="1" applyFont="1" applyFill="1" applyBorder="1" applyAlignment="1" applyProtection="1">
      <alignment horizontal="right" vertical="center"/>
      <protection/>
    </xf>
    <xf numFmtId="0" fontId="8" fillId="40" borderId="26" xfId="558" applyNumberFormat="1" applyFont="1" applyFill="1" applyBorder="1" applyAlignment="1" applyProtection="1">
      <alignment horizontal="left" vertical="center"/>
      <protection/>
    </xf>
    <xf numFmtId="0" fontId="8" fillId="41" borderId="26" xfId="558" applyNumberFormat="1" applyFont="1" applyFill="1" applyBorder="1" applyAlignment="1" applyProtection="1">
      <alignment vertical="center"/>
      <protection/>
    </xf>
    <xf numFmtId="206" fontId="8" fillId="41" borderId="31" xfId="558" applyNumberFormat="1" applyFont="1" applyFill="1" applyBorder="1" applyAlignment="1" applyProtection="1">
      <alignment horizontal="right" vertical="center"/>
      <protection/>
    </xf>
    <xf numFmtId="206" fontId="8" fillId="41" borderId="26" xfId="558" applyNumberFormat="1" applyFont="1" applyFill="1" applyBorder="1" applyAlignment="1" applyProtection="1">
      <alignment horizontal="center" vertical="center"/>
      <protection/>
    </xf>
    <xf numFmtId="206" fontId="8" fillId="41" borderId="32" xfId="558" applyNumberFormat="1" applyFont="1" applyFill="1" applyBorder="1" applyAlignment="1" applyProtection="1">
      <alignment horizontal="center" vertical="center"/>
      <protection/>
    </xf>
    <xf numFmtId="0" fontId="9" fillId="0" borderId="0" xfId="558" applyNumberFormat="1" applyFont="1" applyFill="1" applyBorder="1" applyAlignment="1" applyProtection="1">
      <alignment/>
      <protection/>
    </xf>
    <xf numFmtId="0" fontId="10" fillId="0" borderId="0" xfId="558" applyNumberFormat="1" applyFont="1" applyFill="1" applyBorder="1" applyAlignment="1" applyProtection="1">
      <alignment vertical="center"/>
      <protection/>
    </xf>
    <xf numFmtId="0" fontId="10" fillId="41" borderId="12" xfId="55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262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1" fillId="0" borderId="0" xfId="262" applyFont="1" applyAlignment="1" applyProtection="1">
      <alignment horizontal="center" wrapText="1"/>
      <protection/>
    </xf>
    <xf numFmtId="0" fontId="7" fillId="0" borderId="0" xfId="262" applyFont="1" applyAlignment="1" applyProtection="1">
      <alignment wrapText="1"/>
      <protection locked="0"/>
    </xf>
    <xf numFmtId="0" fontId="12" fillId="0" borderId="33" xfId="262" applyFont="1" applyBorder="1" applyAlignment="1" applyProtection="1">
      <alignment horizontal="center"/>
      <protection locked="0"/>
    </xf>
    <xf numFmtId="0" fontId="12" fillId="0" borderId="34" xfId="262" applyFont="1" applyBorder="1" applyAlignment="1" applyProtection="1">
      <alignment horizontal="center"/>
      <protection locked="0"/>
    </xf>
    <xf numFmtId="0" fontId="12" fillId="0" borderId="16" xfId="262" applyFont="1" applyBorder="1" applyAlignment="1" applyProtection="1">
      <alignment horizontal="center" wrapText="1"/>
      <protection locked="0"/>
    </xf>
    <xf numFmtId="0" fontId="12" fillId="0" borderId="16" xfId="262" applyFont="1" applyBorder="1" applyAlignment="1" applyProtection="1">
      <alignment horizontal="center" vertical="center" wrapText="1"/>
      <protection locked="0"/>
    </xf>
    <xf numFmtId="207" fontId="13" fillId="0" borderId="16" xfId="262" applyNumberFormat="1" applyFont="1" applyFill="1" applyBorder="1" applyAlignment="1">
      <alignment horizontal="center" vertical="center"/>
    </xf>
    <xf numFmtId="0" fontId="13" fillId="0" borderId="16" xfId="262" applyFont="1" applyFill="1" applyBorder="1" applyAlignment="1">
      <alignment horizontal="center" vertical="center" shrinkToFit="1"/>
    </xf>
    <xf numFmtId="0" fontId="7" fillId="0" borderId="16" xfId="262" applyFont="1" applyBorder="1" applyAlignment="1" applyProtection="1">
      <alignment horizontal="left" vertical="center" wrapText="1"/>
      <protection locked="0"/>
    </xf>
    <xf numFmtId="205" fontId="8" fillId="0" borderId="16" xfId="262" applyNumberFormat="1" applyFont="1" applyBorder="1" applyAlignment="1" applyProtection="1">
      <alignment horizontal="center" vertical="center" wrapText="1"/>
      <protection locked="0"/>
    </xf>
    <xf numFmtId="205" fontId="8" fillId="0" borderId="20" xfId="262" applyNumberFormat="1" applyFont="1" applyBorder="1" applyAlignment="1" applyProtection="1">
      <alignment horizontal="center" vertical="center" wrapText="1"/>
      <protection locked="0"/>
    </xf>
    <xf numFmtId="10" fontId="8" fillId="0" borderId="16" xfId="262" applyNumberFormat="1" applyFont="1" applyBorder="1" applyAlignment="1" applyProtection="1">
      <alignment horizontal="center" vertical="center" wrapText="1"/>
      <protection locked="0"/>
    </xf>
    <xf numFmtId="0" fontId="7" fillId="0" borderId="20" xfId="262" applyFont="1" applyBorder="1" applyAlignment="1" applyProtection="1">
      <alignment vertical="center" wrapText="1"/>
      <protection locked="0"/>
    </xf>
    <xf numFmtId="205" fontId="8" fillId="0" borderId="19" xfId="262" applyNumberFormat="1" applyFont="1" applyBorder="1" applyAlignment="1" applyProtection="1">
      <alignment horizontal="center" vertical="center" wrapText="1"/>
      <protection locked="0"/>
    </xf>
    <xf numFmtId="208" fontId="8" fillId="0" borderId="19" xfId="262" applyNumberFormat="1" applyFont="1" applyBorder="1" applyAlignment="1" applyProtection="1">
      <alignment horizontal="center" vertical="center" wrapText="1"/>
      <protection locked="0"/>
    </xf>
    <xf numFmtId="205" fontId="0" fillId="0" borderId="16" xfId="262" applyNumberFormat="1" applyBorder="1" applyProtection="1">
      <alignment vertical="center"/>
      <protection/>
    </xf>
    <xf numFmtId="0" fontId="8" fillId="0" borderId="20" xfId="262" applyFont="1" applyBorder="1" applyAlignment="1" applyProtection="1">
      <alignment horizontal="left" vertical="center" wrapText="1"/>
      <protection locked="0"/>
    </xf>
    <xf numFmtId="205" fontId="0" fillId="0" borderId="19" xfId="262" applyNumberFormat="1" applyBorder="1" applyProtection="1">
      <alignment vertical="center"/>
      <protection/>
    </xf>
    <xf numFmtId="0" fontId="0" fillId="0" borderId="16" xfId="262" applyBorder="1" applyProtection="1">
      <alignment vertical="center"/>
      <protection/>
    </xf>
    <xf numFmtId="0" fontId="0" fillId="0" borderId="20" xfId="262" applyBorder="1" applyProtection="1">
      <alignment vertical="center"/>
      <protection/>
    </xf>
    <xf numFmtId="205" fontId="7" fillId="0" borderId="16" xfId="262" applyNumberFormat="1" applyFont="1" applyBorder="1" applyAlignment="1" applyProtection="1">
      <alignment horizontal="center" vertical="center" wrapText="1"/>
      <protection locked="0"/>
    </xf>
    <xf numFmtId="205" fontId="7" fillId="0" borderId="20" xfId="262" applyNumberFormat="1" applyFont="1" applyBorder="1" applyAlignment="1" applyProtection="1">
      <alignment horizontal="center" vertical="center" wrapText="1"/>
      <protection locked="0"/>
    </xf>
    <xf numFmtId="0" fontId="131" fillId="0" borderId="20" xfId="262" applyFont="1" applyBorder="1" applyAlignment="1" applyProtection="1">
      <alignment vertical="center" wrapText="1"/>
      <protection locked="0"/>
    </xf>
    <xf numFmtId="0" fontId="12" fillId="0" borderId="20" xfId="262" applyFont="1" applyBorder="1" applyAlignment="1" applyProtection="1">
      <alignment horizontal="center" vertical="center" wrapText="1"/>
      <protection locked="0"/>
    </xf>
    <xf numFmtId="0" fontId="7" fillId="0" borderId="16" xfId="262" applyFont="1" applyBorder="1" applyAlignment="1" applyProtection="1">
      <alignment vertical="center" wrapText="1"/>
      <protection locked="0"/>
    </xf>
    <xf numFmtId="205" fontId="7" fillId="0" borderId="19" xfId="262" applyNumberFormat="1" applyFont="1" applyBorder="1" applyAlignment="1" applyProtection="1">
      <alignment horizontal="center" vertical="center" wrapText="1"/>
      <protection locked="0"/>
    </xf>
    <xf numFmtId="0" fontId="12" fillId="0" borderId="35" xfId="262" applyFont="1" applyBorder="1" applyAlignment="1" applyProtection="1">
      <alignment horizontal="center" vertical="center" wrapText="1"/>
      <protection locked="0"/>
    </xf>
    <xf numFmtId="205" fontId="8" fillId="0" borderId="36" xfId="262" applyNumberFormat="1" applyFont="1" applyBorder="1" applyAlignment="1" applyProtection="1">
      <alignment horizontal="center" vertical="center" wrapText="1"/>
      <protection locked="0"/>
    </xf>
    <xf numFmtId="0" fontId="0" fillId="0" borderId="0" xfId="262" applyFo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0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05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207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207" fontId="16" fillId="0" borderId="16" xfId="0" applyNumberFormat="1" applyFont="1" applyFill="1" applyBorder="1" applyAlignment="1">
      <alignment horizontal="center" vertical="center"/>
    </xf>
    <xf numFmtId="207" fontId="13" fillId="0" borderId="16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207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left" vertical="center"/>
    </xf>
    <xf numFmtId="207" fontId="18" fillId="0" borderId="16" xfId="0" applyNumberFormat="1" applyFont="1" applyFill="1" applyBorder="1" applyAlignment="1">
      <alignment horizontal="center" vertical="center"/>
    </xf>
    <xf numFmtId="205" fontId="18" fillId="0" borderId="16" xfId="34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4" fillId="0" borderId="16" xfId="566" applyFont="1" applyFill="1" applyBorder="1" applyAlignment="1" applyProtection="1">
      <alignment horizontal="left" vertical="center"/>
      <protection locked="0"/>
    </xf>
    <xf numFmtId="0" fontId="17" fillId="0" borderId="16" xfId="0" applyFont="1" applyFill="1" applyBorder="1" applyAlignment="1">
      <alignment horizontal="left" vertical="center"/>
    </xf>
    <xf numFmtId="207" fontId="4" fillId="0" borderId="16" xfId="0" applyNumberFormat="1" applyFont="1" applyFill="1" applyBorder="1" applyAlignment="1">
      <alignment horizontal="center" vertical="center"/>
    </xf>
    <xf numFmtId="205" fontId="4" fillId="0" borderId="16" xfId="34" applyNumberFormat="1" applyFont="1" applyFill="1" applyBorder="1" applyAlignment="1">
      <alignment horizontal="center" vertical="center"/>
    </xf>
    <xf numFmtId="1" fontId="4" fillId="0" borderId="16" xfId="568" applyNumberFormat="1" applyFont="1" applyFill="1" applyBorder="1" applyAlignment="1" applyProtection="1">
      <alignment vertical="center"/>
      <protection locked="0"/>
    </xf>
    <xf numFmtId="207" fontId="4" fillId="0" borderId="16" xfId="568" applyNumberFormat="1" applyFont="1" applyFill="1" applyBorder="1" applyAlignment="1" applyProtection="1">
      <alignment horizontal="center" vertical="center"/>
      <protection locked="0"/>
    </xf>
    <xf numFmtId="0" fontId="4" fillId="0" borderId="16" xfId="568" applyNumberFormat="1" applyFont="1" applyFill="1" applyBorder="1" applyAlignment="1" applyProtection="1">
      <alignment vertical="center"/>
      <protection locked="0"/>
    </xf>
    <xf numFmtId="1" fontId="4" fillId="0" borderId="16" xfId="568" applyNumberFormat="1" applyFont="1" applyFill="1" applyBorder="1" applyAlignment="1" applyProtection="1">
      <alignment vertical="center" wrapText="1"/>
      <protection locked="0"/>
    </xf>
    <xf numFmtId="0" fontId="4" fillId="0" borderId="16" xfId="566" applyFont="1" applyFill="1" applyBorder="1" applyAlignment="1" applyProtection="1">
      <alignment horizontal="left" vertical="center" wrapText="1"/>
      <protection locked="0"/>
    </xf>
    <xf numFmtId="0" fontId="132" fillId="0" borderId="16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>
      <alignment horizontal="center" vertical="center"/>
    </xf>
    <xf numFmtId="0" fontId="4" fillId="0" borderId="16" xfId="566" applyFont="1" applyFill="1" applyBorder="1" applyAlignment="1" applyProtection="1">
      <alignment horizontal="center" vertical="center"/>
      <protection locked="0"/>
    </xf>
    <xf numFmtId="1" fontId="4" fillId="0" borderId="16" xfId="566" applyNumberFormat="1" applyFont="1" applyFill="1" applyBorder="1" applyAlignment="1" applyProtection="1">
      <alignment horizontal="left" vertical="center"/>
      <protection locked="0"/>
    </xf>
    <xf numFmtId="209" fontId="15" fillId="0" borderId="0" xfId="0" applyNumberFormat="1" applyFont="1" applyFill="1" applyBorder="1" applyAlignment="1">
      <alignment horizontal="center"/>
    </xf>
    <xf numFmtId="205" fontId="1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205" fontId="13" fillId="0" borderId="16" xfId="0" applyNumberFormat="1" applyFont="1" applyFill="1" applyBorder="1" applyAlignment="1">
      <alignment horizontal="center" vertical="center" wrapText="1"/>
    </xf>
    <xf numFmtId="10" fontId="13" fillId="0" borderId="16" xfId="0" applyNumberFormat="1" applyFont="1" applyFill="1" applyBorder="1" applyAlignment="1">
      <alignment horizontal="center" vertical="center" shrinkToFit="1"/>
    </xf>
    <xf numFmtId="1" fontId="18" fillId="0" borderId="16" xfId="0" applyNumberFormat="1" applyFont="1" applyFill="1" applyBorder="1" applyAlignment="1">
      <alignment horizontal="center" vertical="center"/>
    </xf>
    <xf numFmtId="210" fontId="18" fillId="0" borderId="16" xfId="0" applyNumberFormat="1" applyFont="1" applyFill="1" applyBorder="1" applyAlignment="1">
      <alignment horizontal="center" vertical="center"/>
    </xf>
    <xf numFmtId="207" fontId="21" fillId="0" borderId="16" xfId="0" applyNumberFormat="1" applyFont="1" applyFill="1" applyBorder="1" applyAlignment="1">
      <alignment horizontal="center" vertical="center"/>
    </xf>
    <xf numFmtId="10" fontId="21" fillId="0" borderId="16" xfId="34" applyNumberFormat="1" applyFont="1" applyFill="1" applyBorder="1" applyAlignment="1">
      <alignment horizontal="center" vertical="center"/>
    </xf>
    <xf numFmtId="207" fontId="4" fillId="0" borderId="16" xfId="0" applyNumberFormat="1" applyFont="1" applyFill="1" applyBorder="1" applyAlignment="1">
      <alignment horizontal="center" vertical="center" wrapText="1"/>
    </xf>
    <xf numFmtId="207" fontId="22" fillId="0" borderId="16" xfId="0" applyNumberFormat="1" applyFont="1" applyFill="1" applyBorder="1" applyAlignment="1">
      <alignment horizontal="center" vertical="center"/>
    </xf>
    <xf numFmtId="207" fontId="133" fillId="0" borderId="16" xfId="0" applyNumberFormat="1" applyFont="1" applyFill="1" applyBorder="1" applyAlignment="1">
      <alignment horizontal="center" vertical="center" wrapText="1"/>
    </xf>
    <xf numFmtId="207" fontId="4" fillId="0" borderId="16" xfId="28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205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211" fontId="4" fillId="0" borderId="16" xfId="34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0" fontId="4" fillId="0" borderId="16" xfId="34" applyNumberFormat="1" applyFont="1" applyFill="1" applyBorder="1" applyAlignment="1">
      <alignment horizontal="center" vertical="center"/>
    </xf>
    <xf numFmtId="211" fontId="18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205" fontId="4" fillId="0" borderId="16" xfId="0" applyNumberFormat="1" applyFont="1" applyFill="1" applyBorder="1" applyAlignment="1">
      <alignment horizontal="center" vertical="center"/>
    </xf>
    <xf numFmtId="211" fontId="4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" fontId="4" fillId="0" borderId="16" xfId="568" applyNumberFormat="1" applyFont="1" applyFill="1" applyBorder="1" applyAlignment="1" applyProtection="1">
      <alignment horizontal="left" vertical="center"/>
      <protection locked="0"/>
    </xf>
    <xf numFmtId="0" fontId="18" fillId="0" borderId="16" xfId="568" applyFont="1" applyFill="1" applyBorder="1" applyAlignment="1" applyProtection="1">
      <alignment vertical="center"/>
      <protection locked="0"/>
    </xf>
    <xf numFmtId="207" fontId="18" fillId="0" borderId="16" xfId="568" applyNumberFormat="1" applyFont="1" applyFill="1" applyBorder="1" applyAlignment="1" applyProtection="1">
      <alignment horizontal="center" vertical="center"/>
      <protection locked="0"/>
    </xf>
    <xf numFmtId="0" fontId="18" fillId="0" borderId="16" xfId="566" applyFont="1" applyFill="1" applyBorder="1" applyAlignment="1" applyProtection="1">
      <alignment horizontal="left" vertical="center"/>
      <protection locked="0"/>
    </xf>
    <xf numFmtId="1" fontId="18" fillId="0" borderId="16" xfId="568" applyNumberFormat="1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207" fontId="18" fillId="0" borderId="16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212" fontId="4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205" fontId="18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 wrapText="1"/>
    </xf>
    <xf numFmtId="0" fontId="3" fillId="0" borderId="18" xfId="0" applyFont="1" applyBorder="1" applyAlignment="1">
      <alignment horizontal="center" wrapText="1"/>
    </xf>
    <xf numFmtId="3" fontId="26" fillId="0" borderId="16" xfId="0" applyNumberFormat="1" applyFont="1" applyFill="1" applyBorder="1" applyAlignment="1" applyProtection="1">
      <alignment horizontal="center" vertical="center" wrapText="1"/>
      <protection/>
    </xf>
    <xf numFmtId="207" fontId="14" fillId="0" borderId="16" xfId="565" applyNumberFormat="1" applyFont="1" applyFill="1" applyBorder="1" applyAlignment="1">
      <alignment horizontal="center" vertical="center" wrapText="1"/>
      <protection/>
    </xf>
    <xf numFmtId="0" fontId="26" fillId="0" borderId="16" xfId="563" applyFont="1" applyFill="1" applyBorder="1" applyAlignment="1">
      <alignment horizontal="center" vertical="center" wrapText="1"/>
      <protection/>
    </xf>
    <xf numFmtId="10" fontId="14" fillId="0" borderId="16" xfId="565" applyNumberFormat="1" applyFont="1" applyFill="1" applyBorder="1" applyAlignment="1">
      <alignment horizontal="center" vertical="center" shrinkToFit="1"/>
      <protection/>
    </xf>
    <xf numFmtId="0" fontId="26" fillId="0" borderId="16" xfId="0" applyNumberFormat="1" applyFont="1" applyFill="1" applyBorder="1" applyAlignment="1" applyProtection="1">
      <alignment horizontal="left" vertical="center" wrapText="1"/>
      <protection/>
    </xf>
    <xf numFmtId="10" fontId="26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left" vertical="center" wrapText="1"/>
      <protection/>
    </xf>
    <xf numFmtId="3" fontId="134" fillId="0" borderId="16" xfId="0" applyNumberFormat="1" applyFont="1" applyFill="1" applyBorder="1" applyAlignment="1" applyProtection="1">
      <alignment horizontal="center" vertical="center" wrapText="1"/>
      <protection/>
    </xf>
    <xf numFmtId="3" fontId="135" fillId="0" borderId="16" xfId="0" applyNumberFormat="1" applyFont="1" applyFill="1" applyBorder="1" applyAlignment="1" applyProtection="1">
      <alignment horizontal="center" vertical="center" wrapText="1"/>
      <protection/>
    </xf>
    <xf numFmtId="205" fontId="134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9" fillId="40" borderId="0" xfId="0" applyFont="1" applyFill="1" applyAlignment="1" applyProtection="1">
      <alignment horizontal="center" vertical="center"/>
      <protection/>
    </xf>
    <xf numFmtId="0" fontId="8" fillId="40" borderId="2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right"/>
      <protection/>
    </xf>
    <xf numFmtId="0" fontId="30" fillId="40" borderId="38" xfId="0" applyFont="1" applyFill="1" applyBorder="1" applyAlignment="1" applyProtection="1">
      <alignment horizontal="center" vertical="center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40" borderId="36" xfId="0" applyFont="1" applyFill="1" applyBorder="1" applyAlignment="1" applyProtection="1">
      <alignment horizontal="left" vertical="center"/>
      <protection/>
    </xf>
    <xf numFmtId="0" fontId="8" fillId="40" borderId="38" xfId="0" applyFont="1" applyFill="1" applyBorder="1" applyAlignment="1" applyProtection="1">
      <alignment horizontal="left" vertical="center"/>
      <protection/>
    </xf>
    <xf numFmtId="205" fontId="134" fillId="0" borderId="16" xfId="0" applyNumberFormat="1" applyFont="1" applyFill="1" applyBorder="1" applyAlignment="1" applyProtection="1">
      <alignment horizontal="center" vertical="center"/>
      <protection/>
    </xf>
    <xf numFmtId="0" fontId="8" fillId="40" borderId="38" xfId="0" applyFont="1" applyFill="1" applyBorder="1" applyAlignment="1" applyProtection="1">
      <alignment vertical="center"/>
      <protection/>
    </xf>
    <xf numFmtId="205" fontId="134" fillId="0" borderId="11" xfId="0" applyNumberFormat="1" applyFont="1" applyFill="1" applyBorder="1" applyAlignment="1" applyProtection="1">
      <alignment horizontal="center" vertical="center"/>
      <protection/>
    </xf>
    <xf numFmtId="0" fontId="30" fillId="40" borderId="38" xfId="0" applyFont="1" applyFill="1" applyBorder="1" applyAlignment="1" applyProtection="1">
      <alignment horizontal="left" vertical="center"/>
      <protection/>
    </xf>
    <xf numFmtId="0" fontId="8" fillId="40" borderId="36" xfId="0" applyFont="1" applyFill="1" applyBorder="1" applyAlignment="1" applyProtection="1">
      <alignment vertical="center"/>
      <protection/>
    </xf>
    <xf numFmtId="0" fontId="12" fillId="40" borderId="38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564" applyFont="1" applyFill="1" applyAlignment="1">
      <alignment/>
      <protection/>
    </xf>
    <xf numFmtId="0" fontId="32" fillId="0" borderId="0" xfId="564" applyFont="1" applyFill="1" applyAlignment="1">
      <alignment vertical="center"/>
      <protection/>
    </xf>
    <xf numFmtId="0" fontId="33" fillId="0" borderId="0" xfId="564" applyFont="1" applyFill="1" applyAlignment="1">
      <alignment vertical="center"/>
      <protection/>
    </xf>
    <xf numFmtId="0" fontId="34" fillId="0" borderId="0" xfId="564" applyFont="1" applyFill="1" applyAlignment="1">
      <alignment vertical="center"/>
      <protection/>
    </xf>
    <xf numFmtId="0" fontId="33" fillId="0" borderId="0" xfId="564" applyFont="1" applyFill="1" applyAlignment="1">
      <alignment/>
      <protection/>
    </xf>
    <xf numFmtId="0" fontId="32" fillId="0" borderId="0" xfId="564" applyFont="1" applyFill="1" applyAlignment="1">
      <alignment/>
      <protection/>
    </xf>
    <xf numFmtId="0" fontId="33" fillId="0" borderId="0" xfId="564" applyNumberFormat="1" applyFill="1" applyAlignment="1">
      <alignment wrapText="1"/>
      <protection/>
    </xf>
    <xf numFmtId="0" fontId="33" fillId="0" borderId="0" xfId="564" applyFill="1" applyAlignment="1">
      <alignment horizontal="center"/>
      <protection/>
    </xf>
    <xf numFmtId="0" fontId="33" fillId="0" borderId="0" xfId="564" applyFill="1" applyAlignment="1">
      <alignment/>
      <protection/>
    </xf>
    <xf numFmtId="10" fontId="33" fillId="0" borderId="0" xfId="564" applyNumberFormat="1" applyFill="1" applyAlignment="1">
      <alignment/>
      <protection/>
    </xf>
    <xf numFmtId="0" fontId="1" fillId="0" borderId="0" xfId="564" applyNumberFormat="1" applyFont="1" applyFill="1" applyAlignment="1">
      <alignment wrapText="1"/>
      <protection/>
    </xf>
    <xf numFmtId="0" fontId="2" fillId="0" borderId="0" xfId="564" applyNumberFormat="1" applyFont="1" applyFill="1" applyAlignment="1">
      <alignment horizontal="center" wrapText="1"/>
      <protection/>
    </xf>
    <xf numFmtId="0" fontId="2" fillId="0" borderId="0" xfId="564" applyFont="1" applyFill="1" applyAlignment="1">
      <alignment horizontal="center"/>
      <protection/>
    </xf>
    <xf numFmtId="10" fontId="2" fillId="0" borderId="0" xfId="564" applyNumberFormat="1" applyFont="1" applyFill="1" applyAlignment="1">
      <alignment horizontal="center"/>
      <protection/>
    </xf>
    <xf numFmtId="0" fontId="3" fillId="0" borderId="0" xfId="564" applyNumberFormat="1" applyFont="1" applyFill="1" applyAlignment="1">
      <alignment wrapText="1"/>
      <protection/>
    </xf>
    <xf numFmtId="0" fontId="3" fillId="0" borderId="0" xfId="564" applyFont="1" applyFill="1" applyAlignment="1">
      <alignment horizontal="center"/>
      <protection/>
    </xf>
    <xf numFmtId="0" fontId="3" fillId="0" borderId="0" xfId="564" applyFont="1" applyFill="1" applyAlignment="1">
      <alignment/>
      <protection/>
    </xf>
    <xf numFmtId="10" fontId="3" fillId="0" borderId="0" xfId="564" applyNumberFormat="1" applyFont="1" applyFill="1" applyAlignment="1">
      <alignment/>
      <protection/>
    </xf>
    <xf numFmtId="2" fontId="3" fillId="0" borderId="0" xfId="564" applyNumberFormat="1" applyFont="1" applyFill="1" applyAlignment="1">
      <alignment horizontal="center"/>
      <protection/>
    </xf>
    <xf numFmtId="0" fontId="3" fillId="0" borderId="0" xfId="563" applyFont="1" applyFill="1" applyAlignment="1">
      <alignment horizontal="right"/>
      <protection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6" xfId="564" applyNumberFormat="1" applyFont="1" applyFill="1" applyBorder="1" applyAlignment="1">
      <alignment horizontal="left" vertical="center" wrapText="1"/>
      <protection/>
    </xf>
    <xf numFmtId="1" fontId="136" fillId="0" borderId="16" xfId="0" applyNumberFormat="1" applyFont="1" applyFill="1" applyBorder="1" applyAlignment="1">
      <alignment horizontal="center" vertical="center"/>
    </xf>
    <xf numFmtId="10" fontId="136" fillId="0" borderId="16" xfId="0" applyNumberFormat="1" applyFont="1" applyFill="1" applyBorder="1" applyAlignment="1">
      <alignment horizontal="center" vertical="center"/>
    </xf>
    <xf numFmtId="0" fontId="136" fillId="0" borderId="16" xfId="564" applyNumberFormat="1" applyFont="1" applyFill="1" applyBorder="1" applyAlignment="1">
      <alignment horizontal="left" vertical="center" wrapText="1"/>
      <protection/>
    </xf>
    <xf numFmtId="207" fontId="136" fillId="0" borderId="16" xfId="567" applyNumberFormat="1" applyFont="1" applyFill="1" applyBorder="1" applyAlignment="1">
      <alignment horizontal="center" vertical="center"/>
      <protection/>
    </xf>
    <xf numFmtId="10" fontId="136" fillId="0" borderId="16" xfId="564" applyNumberFormat="1" applyFont="1" applyFill="1" applyBorder="1" applyAlignment="1">
      <alignment horizontal="center" vertical="center"/>
      <protection/>
    </xf>
    <xf numFmtId="0" fontId="3" fillId="0" borderId="16" xfId="564" applyNumberFormat="1" applyFont="1" applyFill="1" applyBorder="1" applyAlignment="1">
      <alignment horizontal="left" vertical="center" wrapText="1"/>
      <protection/>
    </xf>
    <xf numFmtId="1" fontId="134" fillId="0" borderId="16" xfId="0" applyNumberFormat="1" applyFont="1" applyFill="1" applyBorder="1" applyAlignment="1">
      <alignment horizontal="center" vertical="center"/>
    </xf>
    <xf numFmtId="0" fontId="134" fillId="0" borderId="16" xfId="564" applyNumberFormat="1" applyFont="1" applyFill="1" applyBorder="1" applyAlignment="1">
      <alignment horizontal="left" vertical="center" wrapText="1"/>
      <protection/>
    </xf>
    <xf numFmtId="207" fontId="134" fillId="0" borderId="16" xfId="567" applyNumberFormat="1" applyFont="1" applyFill="1" applyBorder="1" applyAlignment="1">
      <alignment horizontal="center" vertical="center"/>
      <protection/>
    </xf>
    <xf numFmtId="207" fontId="134" fillId="41" borderId="16" xfId="567" applyNumberFormat="1" applyFont="1" applyFill="1" applyBorder="1" applyAlignment="1">
      <alignment horizontal="center" vertical="center"/>
      <protection/>
    </xf>
    <xf numFmtId="0" fontId="3" fillId="0" borderId="16" xfId="564" applyNumberFormat="1" applyFont="1" applyFill="1" applyBorder="1" applyAlignment="1">
      <alignment vertical="center" wrapText="1"/>
      <protection/>
    </xf>
    <xf numFmtId="0" fontId="134" fillId="0" borderId="16" xfId="564" applyFont="1" applyFill="1" applyBorder="1" applyAlignment="1">
      <alignment horizontal="center" vertical="center"/>
      <protection/>
    </xf>
    <xf numFmtId="0" fontId="7" fillId="0" borderId="20" xfId="0" applyFont="1" applyBorder="1" applyAlignment="1" applyProtection="1">
      <alignment vertical="center" wrapText="1"/>
      <protection locked="0"/>
    </xf>
    <xf numFmtId="0" fontId="26" fillId="0" borderId="16" xfId="0" applyNumberFormat="1" applyFont="1" applyFill="1" applyBorder="1" applyAlignment="1">
      <alignment horizontal="left" vertical="center" wrapText="1"/>
    </xf>
    <xf numFmtId="0" fontId="136" fillId="0" borderId="16" xfId="0" applyNumberFormat="1" applyFont="1" applyFill="1" applyBorder="1" applyAlignment="1">
      <alignment horizontal="left" vertical="center" wrapText="1"/>
    </xf>
    <xf numFmtId="0" fontId="136" fillId="0" borderId="16" xfId="564" applyFont="1" applyFill="1" applyBorder="1" applyAlignment="1">
      <alignment horizontal="center" vertical="center"/>
      <protection/>
    </xf>
    <xf numFmtId="0" fontId="3" fillId="0" borderId="16" xfId="564" applyFont="1" applyFill="1" applyBorder="1" applyAlignment="1">
      <alignment vertical="center"/>
      <protection/>
    </xf>
    <xf numFmtId="0" fontId="134" fillId="0" borderId="16" xfId="564" applyFont="1" applyFill="1" applyBorder="1" applyAlignment="1">
      <alignment vertical="center"/>
      <protection/>
    </xf>
    <xf numFmtId="0" fontId="14" fillId="0" borderId="16" xfId="0" applyNumberFormat="1" applyFont="1" applyFill="1" applyBorder="1" applyAlignment="1">
      <alignment horizontal="center" vertical="center" wrapText="1"/>
    </xf>
    <xf numFmtId="0" fontId="137" fillId="0" borderId="16" xfId="564" applyNumberFormat="1" applyFont="1" applyFill="1" applyBorder="1" applyAlignment="1">
      <alignment horizontal="center" vertical="center" wrapText="1"/>
      <protection/>
    </xf>
    <xf numFmtId="207" fontId="136" fillId="0" borderId="16" xfId="564" applyNumberFormat="1" applyFont="1" applyFill="1" applyBorder="1" applyAlignment="1">
      <alignment horizontal="center" vertical="center"/>
      <protection/>
    </xf>
    <xf numFmtId="0" fontId="33" fillId="0" borderId="0" xfId="564" applyNumberFormat="1" applyFont="1" applyFill="1" applyAlignment="1">
      <alignment vertical="center" wrapText="1"/>
      <protection/>
    </xf>
    <xf numFmtId="0" fontId="33" fillId="0" borderId="0" xfId="564" applyFont="1" applyFill="1" applyAlignment="1">
      <alignment horizontal="center" vertical="center"/>
      <protection/>
    </xf>
    <xf numFmtId="10" fontId="33" fillId="0" borderId="0" xfId="564" applyNumberFormat="1" applyFont="1" applyFill="1" applyAlignment="1">
      <alignment vertical="center"/>
      <protection/>
    </xf>
    <xf numFmtId="0" fontId="4" fillId="0" borderId="0" xfId="564" applyNumberFormat="1" applyFont="1" applyFill="1" applyBorder="1" applyAlignment="1">
      <alignment horizontal="left" vertical="center" wrapText="1"/>
      <protection/>
    </xf>
    <xf numFmtId="205" fontId="4" fillId="0" borderId="0" xfId="564" applyNumberFormat="1" applyFont="1" applyFill="1" applyBorder="1" applyAlignment="1">
      <alignment horizontal="center" vertical="center" wrapText="1"/>
      <protection/>
    </xf>
    <xf numFmtId="205" fontId="4" fillId="0" borderId="0" xfId="564" applyNumberFormat="1" applyFont="1" applyFill="1" applyBorder="1" applyAlignment="1">
      <alignment horizontal="right" vertical="center"/>
      <protection/>
    </xf>
    <xf numFmtId="0" fontId="4" fillId="0" borderId="0" xfId="564" applyNumberFormat="1" applyFont="1" applyFill="1" applyAlignment="1">
      <alignment horizontal="left" vertical="center" wrapText="1"/>
      <protection/>
    </xf>
    <xf numFmtId="205" fontId="4" fillId="0" borderId="0" xfId="564" applyNumberFormat="1" applyFont="1" applyFill="1" applyAlignment="1">
      <alignment horizontal="center" vertical="center"/>
      <protection/>
    </xf>
    <xf numFmtId="205" fontId="4" fillId="0" borderId="0" xfId="564" applyNumberFormat="1" applyFont="1" applyFill="1" applyAlignment="1">
      <alignment horizontal="right" vertical="center"/>
      <protection/>
    </xf>
    <xf numFmtId="0" fontId="33" fillId="0" borderId="0" xfId="564" applyNumberFormat="1" applyFont="1" applyFill="1" applyAlignment="1">
      <alignment wrapText="1"/>
      <protection/>
    </xf>
    <xf numFmtId="0" fontId="33" fillId="0" borderId="0" xfId="564" applyFont="1" applyFill="1" applyAlignment="1">
      <alignment horizontal="center"/>
      <protection/>
    </xf>
    <xf numFmtId="10" fontId="33" fillId="0" borderId="0" xfId="564" applyNumberFormat="1" applyFont="1" applyFill="1" applyAlignment="1">
      <alignment/>
      <protection/>
    </xf>
    <xf numFmtId="0" fontId="0" fillId="0" borderId="0" xfId="564" applyNumberFormat="1" applyFont="1" applyFill="1" applyAlignment="1">
      <alignment horizontal="left" vertical="center" wrapText="1"/>
      <protection/>
    </xf>
    <xf numFmtId="205" fontId="0" fillId="0" borderId="0" xfId="564" applyNumberFormat="1" applyFont="1" applyFill="1" applyAlignment="1">
      <alignment horizontal="center" vertical="center"/>
      <protection/>
    </xf>
    <xf numFmtId="0" fontId="0" fillId="0" borderId="0" xfId="564" applyFont="1" applyFill="1" applyAlignment="1">
      <alignment horizontal="center" vertical="center"/>
      <protection/>
    </xf>
    <xf numFmtId="0" fontId="32" fillId="0" borderId="0" xfId="564" applyNumberFormat="1" applyFont="1" applyFill="1" applyAlignment="1">
      <alignment wrapText="1"/>
      <protection/>
    </xf>
    <xf numFmtId="0" fontId="32" fillId="0" borderId="0" xfId="564" applyFont="1" applyFill="1" applyAlignment="1">
      <alignment horizontal="center"/>
      <protection/>
    </xf>
    <xf numFmtId="10" fontId="32" fillId="0" borderId="0" xfId="564" applyNumberFormat="1" applyFont="1" applyFill="1" applyAlignment="1">
      <alignment/>
      <protection/>
    </xf>
    <xf numFmtId="0" fontId="0" fillId="0" borderId="0" xfId="564" applyFont="1" applyFill="1" applyAlignment="1">
      <alignment/>
      <protection/>
    </xf>
    <xf numFmtId="0" fontId="18" fillId="0" borderId="0" xfId="564" applyFont="1" applyFill="1" applyAlignment="1">
      <alignment horizontal="center" vertical="center"/>
      <protection/>
    </xf>
    <xf numFmtId="0" fontId="4" fillId="0" borderId="0" xfId="564" applyFont="1" applyFill="1" applyAlignment="1">
      <alignment horizontal="right" vertical="center"/>
      <protection/>
    </xf>
    <xf numFmtId="0" fontId="4" fillId="0" borderId="0" xfId="564" applyFont="1" applyFill="1" applyAlignment="1">
      <alignment horizontal="center" vertical="center"/>
      <protection/>
    </xf>
    <xf numFmtId="0" fontId="9" fillId="0" borderId="0" xfId="564" applyFont="1" applyFill="1" applyAlignment="1">
      <alignment horizontal="right" vertical="center"/>
      <protection/>
    </xf>
    <xf numFmtId="0" fontId="9" fillId="0" borderId="0" xfId="564" applyFont="1" applyFill="1" applyAlignment="1">
      <alignment horizontal="center" vertical="center"/>
      <protection/>
    </xf>
    <xf numFmtId="0" fontId="18" fillId="0" borderId="0" xfId="564" applyFont="1" applyFill="1" applyAlignment="1">
      <alignment horizontal="right" vertical="center"/>
      <protection/>
    </xf>
    <xf numFmtId="0" fontId="0" fillId="0" borderId="0" xfId="564" applyFont="1" applyFill="1" applyAlignment="1">
      <alignment horizontal="right" vertical="center"/>
      <protection/>
    </xf>
    <xf numFmtId="0" fontId="32" fillId="0" borderId="0" xfId="564" applyFont="1" applyFill="1" applyAlignment="1">
      <alignment horizontal="center" vertical="center"/>
      <protection/>
    </xf>
    <xf numFmtId="0" fontId="34" fillId="0" borderId="0" xfId="564" applyFont="1" applyFill="1" applyAlignment="1">
      <alignment horizontal="center" vertical="center"/>
      <protection/>
    </xf>
    <xf numFmtId="0" fontId="14" fillId="0" borderId="0" xfId="564" applyFont="1" applyFill="1" applyAlignment="1">
      <alignment horizontal="center" vertical="center"/>
      <protection/>
    </xf>
    <xf numFmtId="0" fontId="33" fillId="0" borderId="0" xfId="564" applyFill="1" applyAlignment="1">
      <alignment horizontal="center" vertical="center"/>
      <protection/>
    </xf>
    <xf numFmtId="0" fontId="0" fillId="0" borderId="0" xfId="564" applyNumberFormat="1" applyFont="1" applyFill="1" applyAlignment="1">
      <alignment horizontal="left" wrapText="1"/>
      <protection/>
    </xf>
    <xf numFmtId="0" fontId="0" fillId="0" borderId="0" xfId="564" applyFont="1" applyFill="1" applyAlignment="1">
      <alignment horizontal="center"/>
      <protection/>
    </xf>
    <xf numFmtId="0" fontId="33" fillId="0" borderId="0" xfId="564" applyNumberFormat="1" applyFill="1" applyAlignment="1">
      <alignment horizontal="left" wrapText="1"/>
      <protection/>
    </xf>
    <xf numFmtId="0" fontId="31" fillId="0" borderId="0" xfId="563" applyFont="1" applyFill="1" applyAlignment="1">
      <alignment/>
      <protection/>
    </xf>
    <xf numFmtId="0" fontId="32" fillId="0" borderId="0" xfId="563" applyFont="1" applyFill="1" applyAlignment="1">
      <alignment/>
      <protection/>
    </xf>
    <xf numFmtId="0" fontId="33" fillId="0" borderId="0" xfId="563" applyFont="1" applyFill="1" applyAlignment="1">
      <alignment/>
      <protection/>
    </xf>
    <xf numFmtId="10" fontId="33" fillId="0" borderId="0" xfId="563" applyNumberFormat="1" applyFont="1" applyFill="1" applyAlignment="1">
      <alignment/>
      <protection/>
    </xf>
    <xf numFmtId="0" fontId="1" fillId="0" borderId="0" xfId="563" applyFont="1" applyFill="1" applyAlignment="1">
      <alignment/>
      <protection/>
    </xf>
    <xf numFmtId="0" fontId="2" fillId="0" borderId="0" xfId="563" applyFont="1" applyFill="1" applyAlignment="1">
      <alignment horizontal="center"/>
      <protection/>
    </xf>
    <xf numFmtId="10" fontId="2" fillId="0" borderId="0" xfId="563" applyNumberFormat="1" applyFont="1" applyFill="1" applyAlignment="1">
      <alignment horizontal="center"/>
      <protection/>
    </xf>
    <xf numFmtId="0" fontId="3" fillId="0" borderId="0" xfId="563" applyFont="1" applyFill="1" applyAlignment="1">
      <alignment/>
      <protection/>
    </xf>
    <xf numFmtId="0" fontId="35" fillId="0" borderId="0" xfId="563" applyFont="1" applyFill="1" applyAlignment="1">
      <alignment/>
      <protection/>
    </xf>
    <xf numFmtId="10" fontId="35" fillId="0" borderId="0" xfId="563" applyNumberFormat="1" applyFont="1" applyFill="1" applyAlignment="1">
      <alignment/>
      <protection/>
    </xf>
    <xf numFmtId="2" fontId="3" fillId="0" borderId="0" xfId="563" applyNumberFormat="1" applyFont="1" applyFill="1" applyAlignment="1">
      <alignment/>
      <protection/>
    </xf>
    <xf numFmtId="0" fontId="26" fillId="0" borderId="16" xfId="565" applyFont="1" applyFill="1" applyBorder="1" applyAlignment="1">
      <alignment horizontal="center" vertical="center"/>
      <protection/>
    </xf>
    <xf numFmtId="0" fontId="26" fillId="0" borderId="16" xfId="563" applyFont="1" applyFill="1" applyBorder="1" applyAlignment="1">
      <alignment horizontal="center" vertical="center"/>
      <protection/>
    </xf>
    <xf numFmtId="0" fontId="26" fillId="0" borderId="16" xfId="565" applyFont="1" applyFill="1" applyBorder="1" applyAlignment="1">
      <alignment horizontal="left" vertical="center"/>
      <protection/>
    </xf>
    <xf numFmtId="207" fontId="136" fillId="0" borderId="16" xfId="565" applyNumberFormat="1" applyFont="1" applyFill="1" applyBorder="1" applyAlignment="1">
      <alignment horizontal="center" vertical="center"/>
      <protection/>
    </xf>
    <xf numFmtId="10" fontId="136" fillId="0" borderId="16" xfId="563" applyNumberFormat="1" applyFont="1" applyFill="1" applyBorder="1" applyAlignment="1">
      <alignment horizontal="center" vertical="center"/>
      <protection/>
    </xf>
    <xf numFmtId="0" fontId="136" fillId="0" borderId="16" xfId="563" applyFont="1" applyFill="1" applyBorder="1" applyAlignment="1">
      <alignment horizontal="left" vertical="center"/>
      <protection/>
    </xf>
    <xf numFmtId="207" fontId="136" fillId="0" borderId="16" xfId="563" applyNumberFormat="1" applyFont="1" applyFill="1" applyBorder="1" applyAlignment="1">
      <alignment horizontal="center" vertical="center"/>
      <protection/>
    </xf>
    <xf numFmtId="0" fontId="134" fillId="0" borderId="16" xfId="563" applyFont="1" applyFill="1" applyBorder="1" applyAlignment="1">
      <alignment horizontal="left" vertical="center"/>
      <protection/>
    </xf>
    <xf numFmtId="0" fontId="3" fillId="0" borderId="16" xfId="565" applyFont="1" applyFill="1" applyBorder="1" applyAlignment="1">
      <alignment horizontal="left" vertical="center"/>
      <protection/>
    </xf>
    <xf numFmtId="207" fontId="134" fillId="0" borderId="16" xfId="565" applyNumberFormat="1" applyFont="1" applyFill="1" applyBorder="1" applyAlignment="1">
      <alignment horizontal="center" vertical="center"/>
      <protection/>
    </xf>
    <xf numFmtId="207" fontId="134" fillId="0" borderId="16" xfId="569" applyNumberFormat="1" applyFont="1" applyFill="1" applyBorder="1" applyAlignment="1" applyProtection="1">
      <alignment horizontal="center" vertical="center"/>
      <protection locked="0"/>
    </xf>
    <xf numFmtId="1" fontId="26" fillId="0" borderId="16" xfId="569" applyNumberFormat="1" applyFont="1" applyFill="1" applyBorder="1" applyAlignment="1" applyProtection="1">
      <alignment vertical="center"/>
      <protection locked="0"/>
    </xf>
    <xf numFmtId="0" fontId="26" fillId="0" borderId="16" xfId="569" applyFont="1" applyFill="1" applyBorder="1" applyAlignment="1" applyProtection="1">
      <alignment vertical="center"/>
      <protection locked="0"/>
    </xf>
    <xf numFmtId="0" fontId="35" fillId="0" borderId="16" xfId="563" applyFont="1" applyFill="1" applyBorder="1" applyAlignment="1">
      <alignment/>
      <protection/>
    </xf>
    <xf numFmtId="0" fontId="138" fillId="0" borderId="16" xfId="563" applyFont="1" applyFill="1" applyBorder="1" applyAlignment="1">
      <alignment/>
      <protection/>
    </xf>
    <xf numFmtId="1" fontId="3" fillId="0" borderId="16" xfId="569" applyNumberFormat="1" applyFont="1" applyFill="1" applyBorder="1" applyAlignment="1" applyProtection="1">
      <alignment vertical="center"/>
      <protection locked="0"/>
    </xf>
    <xf numFmtId="0" fontId="3" fillId="0" borderId="16" xfId="569" applyNumberFormat="1" applyFont="1" applyFill="1" applyBorder="1" applyAlignment="1" applyProtection="1">
      <alignment vertical="center"/>
      <protection locked="0"/>
    </xf>
    <xf numFmtId="0" fontId="3" fillId="0" borderId="16" xfId="569" applyNumberFormat="1" applyFont="1" applyFill="1" applyBorder="1" applyAlignment="1" applyProtection="1">
      <alignment vertical="center" wrapText="1"/>
      <protection locked="0"/>
    </xf>
    <xf numFmtId="1" fontId="3" fillId="0" borderId="16" xfId="569" applyNumberFormat="1" applyFont="1" applyFill="1" applyBorder="1" applyAlignment="1" applyProtection="1">
      <alignment vertical="center" wrapText="1"/>
      <protection locked="0"/>
    </xf>
    <xf numFmtId="0" fontId="139" fillId="0" borderId="16" xfId="563" applyFont="1" applyFill="1" applyBorder="1" applyAlignment="1">
      <alignment horizontal="left" vertical="center"/>
      <protection/>
    </xf>
    <xf numFmtId="207" fontId="136" fillId="0" borderId="16" xfId="569" applyNumberFormat="1" applyFont="1" applyFill="1" applyBorder="1" applyAlignment="1" applyProtection="1">
      <alignment horizontal="center" vertical="center"/>
      <protection locked="0"/>
    </xf>
    <xf numFmtId="207" fontId="140" fillId="0" borderId="16" xfId="0" applyNumberFormat="1" applyFont="1" applyFill="1" applyBorder="1" applyAlignment="1">
      <alignment horizontal="center" vertical="center"/>
    </xf>
    <xf numFmtId="0" fontId="136" fillId="0" borderId="16" xfId="563" applyFont="1" applyFill="1" applyBorder="1" applyAlignment="1">
      <alignment horizontal="center" vertical="center"/>
      <protection/>
    </xf>
    <xf numFmtId="0" fontId="4" fillId="0" borderId="0" xfId="563" applyFont="1" applyFill="1" applyAlignment="1">
      <alignment horizontal="left" vertical="center"/>
      <protection/>
    </xf>
    <xf numFmtId="0" fontId="4" fillId="0" borderId="0" xfId="563" applyFont="1" applyFill="1" applyAlignment="1">
      <alignment horizontal="center" vertical="center"/>
      <protection/>
    </xf>
    <xf numFmtId="205" fontId="4" fillId="0" borderId="0" xfId="563" applyNumberFormat="1" applyFont="1" applyFill="1" applyAlignment="1">
      <alignment horizontal="center" vertical="center"/>
      <protection/>
    </xf>
    <xf numFmtId="10" fontId="4" fillId="0" borderId="0" xfId="563" applyNumberFormat="1" applyFont="1" applyFill="1" applyAlignment="1">
      <alignment horizontal="center" vertical="center"/>
      <protection/>
    </xf>
    <xf numFmtId="0" fontId="0" fillId="0" borderId="0" xfId="563" applyFont="1" applyFill="1" applyAlignment="1">
      <alignment horizontal="left" vertical="center"/>
      <protection/>
    </xf>
    <xf numFmtId="0" fontId="0" fillId="0" borderId="0" xfId="563" applyFont="1" applyFill="1" applyAlignment="1">
      <alignment horizontal="center" vertical="center"/>
      <protection/>
    </xf>
    <xf numFmtId="10" fontId="0" fillId="0" borderId="0" xfId="563" applyNumberFormat="1" applyFont="1" applyFill="1" applyAlignment="1">
      <alignment horizontal="center" vertical="center"/>
      <protection/>
    </xf>
    <xf numFmtId="205" fontId="0" fillId="0" borderId="0" xfId="563" applyNumberFormat="1" applyFont="1" applyFill="1" applyAlignment="1">
      <alignment horizontal="center" vertical="center"/>
      <protection/>
    </xf>
    <xf numFmtId="0" fontId="0" fillId="0" borderId="0" xfId="563" applyFont="1" applyFill="1" applyAlignment="1">
      <alignment horizontal="left"/>
      <protection/>
    </xf>
    <xf numFmtId="0" fontId="0" fillId="0" borderId="0" xfId="563" applyFont="1" applyFill="1" applyAlignment="1">
      <alignment/>
      <protection/>
    </xf>
    <xf numFmtId="10" fontId="0" fillId="0" borderId="0" xfId="563" applyNumberFormat="1" applyFont="1" applyFill="1" applyAlignment="1">
      <alignment/>
      <protection/>
    </xf>
    <xf numFmtId="0" fontId="33" fillId="0" borderId="0" xfId="563" applyFont="1" applyFill="1" applyAlignment="1">
      <alignment horizontal="left"/>
      <protection/>
    </xf>
  </cellXfs>
  <cellStyles count="786">
    <cellStyle name="Normal" xfId="0"/>
    <cellStyle name="Currency [0]" xfId="15"/>
    <cellStyle name="常规 39" xfId="16"/>
    <cellStyle name="常规 44" xfId="17"/>
    <cellStyle name="Currency" xfId="18"/>
    <cellStyle name="20% - 强调文字颜色 3" xfId="19"/>
    <cellStyle name="输入" xfId="20"/>
    <cellStyle name="_Book1_3_Book1" xfId="21"/>
    <cellStyle name="差_奖励补助测算5.24冯铸_2015年预算调整表（23%16日）" xfId="22"/>
    <cellStyle name="args.style" xfId="23"/>
    <cellStyle name="Accent2 - 40%" xfId="24"/>
    <cellStyle name="Comma [0]" xfId="25"/>
    <cellStyle name="40% - 强调文字颜色 3" xfId="26"/>
    <cellStyle name="差" xfId="27"/>
    <cellStyle name="Comma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Percent" xfId="34"/>
    <cellStyle name="差_2009年一般性转移支付标准工资_奖励补助测算5.22测试" xfId="35"/>
    <cellStyle name="Followed Hyperlink" xfId="36"/>
    <cellStyle name="_ET_STYLE_NoName_00__Book1" xfId="37"/>
    <cellStyle name="注释" xfId="38"/>
    <cellStyle name="_ET_STYLE_NoName_00__Sheet3" xfId="39"/>
    <cellStyle name="标题 4" xfId="40"/>
    <cellStyle name="差_2006年分析表" xfId="41"/>
    <cellStyle name="差_2007年政法部门业务指标" xfId="42"/>
    <cellStyle name="差_教师绩效工资测算表（离退休按各地上报数测算）2009年1月1日" xfId="43"/>
    <cellStyle name="差_2009年一般性转移支付标准工资_不用软件计算9.1不考虑经费管理评价xl_2015年预算调整表（23%16日）" xfId="44"/>
    <cellStyle name="差_汇总_2015年预算调整表（23%16日）" xfId="45"/>
    <cellStyle name="60% - 强调文字颜色 2" xfId="46"/>
    <cellStyle name="好_下半年禁毒办案经费分配2544.3万元_2015年预算调整表（23%16日）" xfId="47"/>
    <cellStyle name="好_奖励补助测算5.23新" xfId="48"/>
    <cellStyle name="差_指标五" xfId="49"/>
    <cellStyle name="差_03昭通_2015年预算调整表（23%16日）" xfId="50"/>
    <cellStyle name="警告文本" xfId="51"/>
    <cellStyle name="差_奖励补助测算5.22测试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常规 26" xfId="62"/>
    <cellStyle name="常规 31" xfId="63"/>
    <cellStyle name="Input" xfId="64"/>
    <cellStyle name="计算" xfId="65"/>
    <cellStyle name="40% - 强调文字颜色 4 2" xfId="66"/>
    <cellStyle name="_ET_STYLE_NoName_00__县公司" xfId="67"/>
    <cellStyle name="检查单元格" xfId="68"/>
    <cellStyle name="20% - 强调文字颜色 6" xfId="69"/>
    <cellStyle name="差_地方配套按人均增幅控制8.30一般预算平均增幅、人均可用财力平均增幅两次控制、社会治安系数调整、案件数调整xl_2015年预算调整表（23%16日）" xfId="70"/>
    <cellStyle name="Currency [0]" xfId="71"/>
    <cellStyle name="强调文字颜色 2" xfId="72"/>
    <cellStyle name="差_教育厅提供义务教育及高中教师人数（2009年1月6日）" xfId="73"/>
    <cellStyle name="链接单元格" xfId="74"/>
    <cellStyle name="汇总" xfId="75"/>
    <cellStyle name="差_Book2" xfId="76"/>
    <cellStyle name="差_2015年预算调整表（23%16日）" xfId="77"/>
    <cellStyle name="好" xfId="78"/>
    <cellStyle name="Heading 3" xfId="79"/>
    <cellStyle name="适中" xfId="80"/>
    <cellStyle name="20% - 强调文字颜色 5" xfId="81"/>
    <cellStyle name="强调文字颜色 1" xfId="82"/>
    <cellStyle name="Accent4_2015年预算调整表（23%16日）" xfId="83"/>
    <cellStyle name="20% - 强调文字颜色 1" xfId="84"/>
    <cellStyle name="40% - 强调文字颜色 1" xfId="85"/>
    <cellStyle name="20% - 强调文字颜色 2" xfId="86"/>
    <cellStyle name="40% - 强调文字颜色 2" xfId="87"/>
    <cellStyle name="强调文字颜色 3" xfId="88"/>
    <cellStyle name="PSChar" xfId="89"/>
    <cellStyle name="强调文字颜色 4" xfId="90"/>
    <cellStyle name="20% - 强调文字颜色 4" xfId="91"/>
    <cellStyle name="40% - 强调文字颜色 4" xfId="92"/>
    <cellStyle name="差_2015年收入测算_2015年预算调整表（23%16日）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_弱电系统设备配置报价清单" xfId="99"/>
    <cellStyle name="0,0&#13;&#10;NA&#13;&#10;" xfId="100"/>
    <cellStyle name="40% - 强调文字颜色 6" xfId="101"/>
    <cellStyle name="60% - 强调文字颜色 6" xfId="102"/>
    <cellStyle name="_ET_STYLE_NoName_00_" xfId="103"/>
    <cellStyle name="差_2008年县级公安保障标准落实奖励经费分配测算_2015年预算调整表（23%16日）" xfId="104"/>
    <cellStyle name="常规_2017年部门预算单位汇总表(新)(1)" xfId="105"/>
    <cellStyle name="_Book1_1" xfId="106"/>
    <cellStyle name="_20100326高清市院遂宁检察院1080P配置清单26日改" xfId="107"/>
    <cellStyle name="_ET_STYLE_NoName_00__Book1_1_Book1" xfId="108"/>
    <cellStyle name="_ET_STYLE_NoName_00__Book1_1_银行账户情况表_2010年12月" xfId="109"/>
    <cellStyle name="20% - Accent5" xfId="110"/>
    <cellStyle name="_~4284367" xfId="111"/>
    <cellStyle name="_Book1_1_Book1" xfId="112"/>
    <cellStyle name="Accent5_2015年预算调整表（23%16日）" xfId="113"/>
    <cellStyle name="_Book1" xfId="114"/>
    <cellStyle name="Accent2 - 20%" xfId="115"/>
    <cellStyle name="_Book1_2" xfId="116"/>
    <cellStyle name="差_教育厅提供义务教育及高中教师人数（2009年1月6日）_2015年预算调整表（23%16日）" xfId="117"/>
    <cellStyle name="归盒啦_95" xfId="118"/>
    <cellStyle name="Linked Cell" xfId="119"/>
    <cellStyle name="_Book1_2_Book1" xfId="120"/>
    <cellStyle name="Heading 1" xfId="121"/>
    <cellStyle name="_Book1_3" xfId="122"/>
    <cellStyle name="Heading 2" xfId="123"/>
    <cellStyle name="20% - 强调文字颜色 3 2" xfId="124"/>
    <cellStyle name="_Book1_4" xfId="125"/>
    <cellStyle name="好_5334_2006年迪庆县级财政报表附表_2015年预算调整表（23%16日）" xfId="126"/>
    <cellStyle name="_ET_STYLE_NoName_00__Book1_1" xfId="127"/>
    <cellStyle name="_ET_STYLE_NoName_00__Book1_1_县公司" xfId="128"/>
    <cellStyle name="Accent5 - 20%" xfId="129"/>
    <cellStyle name="_ET_STYLE_NoName_00__Book1_2" xfId="130"/>
    <cellStyle name="差_Book1_1" xfId="131"/>
    <cellStyle name="_ET_STYLE_NoName_00__Book1_Book1" xfId="132"/>
    <cellStyle name="Dezimal [0]_laroux" xfId="133"/>
    <cellStyle name="_ET_STYLE_NoName_00__Book1_县公司" xfId="134"/>
    <cellStyle name="_ET_STYLE_NoName_00__Book1_银行账户情况表_2010年12月" xfId="135"/>
    <cellStyle name="_ET_STYLE_NoName_00__建行" xfId="136"/>
    <cellStyle name="差_奖励补助测算7.25 (version 1) (version 1)" xfId="137"/>
    <cellStyle name="差_2009年一般性转移支付标准工资_~5676413_2015年预算调整表（23%16日）" xfId="138"/>
    <cellStyle name="Accent6 - 20%" xfId="139"/>
    <cellStyle name="_ET_STYLE_NoName_00__银行账户情况表_2010年12月" xfId="140"/>
    <cellStyle name="_ET_STYLE_NoName_00__云南水利电力有限公司" xfId="141"/>
    <cellStyle name="好_2015年预算调整表（23%16日）" xfId="142"/>
    <cellStyle name="Good" xfId="143"/>
    <cellStyle name="常规 10" xfId="144"/>
    <cellStyle name="_Sheet1" xfId="145"/>
    <cellStyle name="_本部汇总" xfId="146"/>
    <cellStyle name="_部分业务经济资本调整模版" xfId="147"/>
    <cellStyle name="_部分业务经济资本调整模版20081011" xfId="148"/>
    <cellStyle name="差_指标四_2015年预算调整表（23%16日）" xfId="149"/>
    <cellStyle name="_个人购车贷款经济资本计算模板" xfId="150"/>
    <cellStyle name="常规 2 6" xfId="151"/>
    <cellStyle name="好_检验表" xfId="152"/>
    <cellStyle name="t" xfId="153"/>
    <cellStyle name="_工行融资平台统计20100702" xfId="154"/>
    <cellStyle name="60% - Accent6" xfId="155"/>
    <cellStyle name="差_2014年部门预算收支汇总表" xfId="156"/>
    <cellStyle name="差_2006年全省财力计算表（中央、决算）_2015年预算调整表（23%16日）" xfId="157"/>
    <cellStyle name="_经济资本指标表现暨零售贷款上传数据质量月度分析表" xfId="158"/>
    <cellStyle name="_经济资本指标表现暨零售贷款上传数据质量月度分析表20081015" xfId="159"/>
    <cellStyle name="标题 2 2" xfId="160"/>
    <cellStyle name="Grey" xfId="161"/>
    <cellStyle name="_全县2013年提前指标(修改）" xfId="162"/>
    <cellStyle name="_远期交易客户汇总" xfId="163"/>
    <cellStyle name="20% - Accent1" xfId="164"/>
    <cellStyle name="Accent1 - 20%" xfId="165"/>
    <cellStyle name="差_县公司" xfId="166"/>
    <cellStyle name="20% - Accent2" xfId="167"/>
    <cellStyle name="20% - Accent3" xfId="168"/>
    <cellStyle name="20% - Accent4" xfId="169"/>
    <cellStyle name="20% - Accent6" xfId="170"/>
    <cellStyle name="差_奖励补助测算5.24冯铸" xfId="171"/>
    <cellStyle name="20% - 强调文字颜色 1 2" xfId="172"/>
    <cellStyle name="20% - 强调文字颜色 2 2" xfId="173"/>
    <cellStyle name="常规 3" xfId="174"/>
    <cellStyle name="Mon閠aire_!!!GO" xfId="175"/>
    <cellStyle name="差_云南农村义务教育统计表_2015年预算调整表（23%16日）" xfId="176"/>
    <cellStyle name="20% - 强调文字颜色 4 2" xfId="177"/>
    <cellStyle name="20% - 强调文字颜色 5 2" xfId="178"/>
    <cellStyle name="20% - 强调文字颜色 6 2" xfId="179"/>
    <cellStyle name="3232" xfId="180"/>
    <cellStyle name="40% - Accent1" xfId="181"/>
    <cellStyle name="40% - Accent2" xfId="182"/>
    <cellStyle name="40% - Accent3" xfId="183"/>
    <cellStyle name="40% - Accent4" xfId="184"/>
    <cellStyle name="Normal - Style1" xfId="185"/>
    <cellStyle name="e鯪9Y_x000B_" xfId="186"/>
    <cellStyle name="Black" xfId="187"/>
    <cellStyle name="警告文本 2" xfId="188"/>
    <cellStyle name="40% - Accent5" xfId="189"/>
    <cellStyle name="差_预算绩效目标申报表_1" xfId="190"/>
    <cellStyle name="40% - Accent6" xfId="191"/>
    <cellStyle name="差_指标四" xfId="192"/>
    <cellStyle name="差_历年教师人数_2015年预算调整表（23%16日）" xfId="193"/>
    <cellStyle name="40% - 强调文字颜色 1 2" xfId="194"/>
    <cellStyle name="40% - 强调文字颜色 2 2" xfId="195"/>
    <cellStyle name="40% - 强调文字颜色 3 2" xfId="196"/>
    <cellStyle name="差_Book1_银行账户情况表_2010年12月" xfId="197"/>
    <cellStyle name="好_Book1_县公司" xfId="198"/>
    <cellStyle name="好_2006年分析表" xfId="199"/>
    <cellStyle name="40% - 强调文字颜色 5 2" xfId="200"/>
    <cellStyle name="差_03昭通" xfId="201"/>
    <cellStyle name="好_下半年禁毒办案经费分配2544.3万元" xfId="202"/>
    <cellStyle name="40% - 强调文字颜色 6 2" xfId="203"/>
    <cellStyle name="60% - Accent1" xfId="204"/>
    <cellStyle name="常规 2 2" xfId="205"/>
    <cellStyle name="部门" xfId="206"/>
    <cellStyle name="60% - Accent2" xfId="207"/>
    <cellStyle name="常规 2 3" xfId="208"/>
    <cellStyle name="60% - Accent3" xfId="209"/>
    <cellStyle name="常规 2 4" xfId="210"/>
    <cellStyle name="PSInt" xfId="211"/>
    <cellStyle name="60% - Accent4" xfId="212"/>
    <cellStyle name="per.style" xfId="213"/>
    <cellStyle name="Hyperlink_AheadBehind.xls Chart 23" xfId="214"/>
    <cellStyle name="差_00省级(定稿)_2015年预算调整表（23%16日）" xfId="215"/>
    <cellStyle name="常规 2 5" xfId="216"/>
    <cellStyle name="差_云南农村义务教育统计表" xfId="217"/>
    <cellStyle name="强调文字颜色 4 2" xfId="218"/>
    <cellStyle name="60% - Accent5" xfId="219"/>
    <cellStyle name="Heading 4" xfId="220"/>
    <cellStyle name="60% - 强调文字颜色 1 2" xfId="221"/>
    <cellStyle name="常规 5" xfId="222"/>
    <cellStyle name="60% - 强调文字颜色 2 2" xfId="223"/>
    <cellStyle name="60% - 强调文字颜色 3 2" xfId="224"/>
    <cellStyle name="Neutral" xfId="225"/>
    <cellStyle name="60% - 强调文字颜色 4 2" xfId="226"/>
    <cellStyle name="60% - 强调文字颜色 5 2" xfId="227"/>
    <cellStyle name="差_奖励补助测算7.25_2015年预算调整表（23%16日）" xfId="228"/>
    <cellStyle name="60% - 强调文字颜色 6 2" xfId="229"/>
    <cellStyle name="6mal" xfId="230"/>
    <cellStyle name="差_5334_2006年迪庆县级财政报表附表_2015年预算调整表（23%16日）" xfId="231"/>
    <cellStyle name="Accent1" xfId="232"/>
    <cellStyle name="Accent1 - 40%" xfId="233"/>
    <cellStyle name="差_2006年基础数据" xfId="234"/>
    <cellStyle name="Accent1 - 60%" xfId="235"/>
    <cellStyle name="差_基础数据分析" xfId="236"/>
    <cellStyle name="Accent1_2015年预算调整表（23%16日）" xfId="237"/>
    <cellStyle name="Accent2" xfId="238"/>
    <cellStyle name="Norma,_laroux_4_营业在建 (2)_E21" xfId="239"/>
    <cellStyle name="Accent2_2015年预算调整表（23%16日）" xfId="240"/>
    <cellStyle name="Accent3" xfId="241"/>
    <cellStyle name="差_2007年检察院案件数" xfId="242"/>
    <cellStyle name="Milliers_!!!GO" xfId="243"/>
    <cellStyle name="Accent3 - 20%" xfId="244"/>
    <cellStyle name="Mon閠aire [0]_!!!GO" xfId="245"/>
    <cellStyle name="Accent3 - 40%" xfId="246"/>
    <cellStyle name="好_2009年一般性转移支付标准工资_~4190974" xfId="247"/>
    <cellStyle name="Accent3 - 60%" xfId="248"/>
    <cellStyle name="常规 45" xfId="249"/>
    <cellStyle name="常规 50" xfId="250"/>
    <cellStyle name="Accent3_2015年预算调整表（23%16日）" xfId="251"/>
    <cellStyle name="差_2007年检察院案件数_2015年预算调整表（23%16日）" xfId="252"/>
    <cellStyle name="Border" xfId="253"/>
    <cellStyle name="Accent4" xfId="254"/>
    <cellStyle name="Accent4 - 20%" xfId="255"/>
    <cellStyle name="Accent4 - 40%" xfId="256"/>
    <cellStyle name="Accent4 - 60%" xfId="257"/>
    <cellStyle name="捠壿 [0.00]_Region Orders (2)" xfId="258"/>
    <cellStyle name="差_银行账户情况表_2010年12月_2015年预算调整表（23%16日）" xfId="259"/>
    <cellStyle name="Accent5" xfId="260"/>
    <cellStyle name="Accent5 - 40%" xfId="261"/>
    <cellStyle name="常规 12" xfId="262"/>
    <cellStyle name="Accent5 - 60%" xfId="263"/>
    <cellStyle name="Accent6" xfId="264"/>
    <cellStyle name="差_下半年禁吸戒毒经费1000万元_2015年预算调整表（23%16日）" xfId="265"/>
    <cellStyle name="差_2015年收入测算" xfId="266"/>
    <cellStyle name="差_2009年一般性转移支付标准工资_~4190974_2015年预算调整表（23%16日）" xfId="267"/>
    <cellStyle name="Accent6 - 40%" xfId="268"/>
    <cellStyle name="Accent6 - 60%" xfId="269"/>
    <cellStyle name="Accent6_2015年预算调整表（23%16日）" xfId="270"/>
    <cellStyle name="Bad" xfId="271"/>
    <cellStyle name="好_2009年一般性转移支付标准工资_奖励补助测算5.22测试_2015年预算调整表（23%16日）" xfId="272"/>
    <cellStyle name="Calc Currency (0)" xfId="273"/>
    <cellStyle name="差_530623_2006年县级财政报表附表" xfId="274"/>
    <cellStyle name="PSHeading" xfId="275"/>
    <cellStyle name="Calculation" xfId="276"/>
    <cellStyle name="常规 15" xfId="277"/>
    <cellStyle name="常规 20" xfId="278"/>
    <cellStyle name="Check Cell" xfId="279"/>
    <cellStyle name="ColLevel_0" xfId="280"/>
    <cellStyle name="Comma [0]" xfId="281"/>
    <cellStyle name="差_云南省2008年中小学教师人数统计表_2015年预算调整表（23%16日）" xfId="282"/>
    <cellStyle name="差_义务教育阶段教职工人数（教育厅提供最终）_2015年预算调整表（23%16日）" xfId="283"/>
    <cellStyle name="差_2009年一般性转移支付标准工资_奖励补助测算5.24冯铸_2015年预算调整表（23%16日）" xfId="284"/>
    <cellStyle name="통화_BOILER-CO1" xfId="285"/>
    <cellStyle name="comma zerodec" xfId="286"/>
    <cellStyle name="Comma_!!!GO" xfId="287"/>
    <cellStyle name="comma-d" xfId="288"/>
    <cellStyle name="好_奖励补助测算5.23新_2015年预算调整表（23%16日）" xfId="289"/>
    <cellStyle name="差_指标五_2015年预算调整表（23%16日）" xfId="290"/>
    <cellStyle name="Currency_!!!GO" xfId="291"/>
    <cellStyle name="Input_2015年预算调整表（23%16日）" xfId="292"/>
    <cellStyle name="常规 13" xfId="293"/>
    <cellStyle name="Currency1" xfId="294"/>
    <cellStyle name="差_云南省2008年中小学教职工情况（教育厅提供20090101加工整理）" xfId="295"/>
    <cellStyle name="差_2009年一般性转移支付标准工资_地方配套按人均增幅控制8.30xl_2015年预算调整表（23%16日）" xfId="296"/>
    <cellStyle name="Date" xfId="297"/>
    <cellStyle name="Dezimal_laroux" xfId="298"/>
    <cellStyle name="Dollar (zero dec)" xfId="299"/>
    <cellStyle name="好_城建部门_2015年预算调整表（23%16日）" xfId="300"/>
    <cellStyle name="差_1110洱源县" xfId="301"/>
    <cellStyle name="Explanatory Text" xfId="302"/>
    <cellStyle name="Fixed" xfId="303"/>
    <cellStyle name="Followed Hyperlink_AheadBehind.xls Chart 23" xfId="304"/>
    <cellStyle name="好_2009年一般性转移支付标准工资_不用软件计算9.1不考虑经费管理评价xl" xfId="305"/>
    <cellStyle name="差_Book1_2" xfId="306"/>
    <cellStyle name="gcd" xfId="307"/>
    <cellStyle name="Header1" xfId="308"/>
    <cellStyle name="Header2" xfId="309"/>
    <cellStyle name="HEADING1" xfId="310"/>
    <cellStyle name="差_地方配套按人均增幅控制8.31（调整结案率后）xl" xfId="311"/>
    <cellStyle name="HEADING2" xfId="312"/>
    <cellStyle name="常规 2_02-2008决算报表格式" xfId="313"/>
    <cellStyle name="Input [yellow]" xfId="314"/>
    <cellStyle name="常规 2 10" xfId="315"/>
    <cellStyle name="好_0502通海县_2015年预算调整表（23%16日）" xfId="316"/>
    <cellStyle name="Input Cells" xfId="317"/>
    <cellStyle name="差_县级公安机关公用经费标准奖励测算方案（定稿）_2015年预算调整表（23%16日）" xfId="318"/>
    <cellStyle name="Linked Cells" xfId="319"/>
    <cellStyle name="Valuta_pldt" xfId="320"/>
    <cellStyle name="Millares [0]_96 Risk" xfId="321"/>
    <cellStyle name="差_奖励补助测算7.25" xfId="322"/>
    <cellStyle name="Millares_96 Risk" xfId="323"/>
    <cellStyle name="差_全县所有单位经费测算表 " xfId="324"/>
    <cellStyle name="差_M03_2015年预算调整表（23%16日）" xfId="325"/>
    <cellStyle name="Milliers [0]_!!!GO" xfId="326"/>
    <cellStyle name="差_县级基础数据" xfId="327"/>
    <cellStyle name="Moneda [0]_96 Risk" xfId="328"/>
    <cellStyle name="差_2009年一般性转移支付标准工资_奖励补助测算7.23" xfId="329"/>
    <cellStyle name="Moneda_96 Risk" xfId="330"/>
    <cellStyle name="New Times Roman" xfId="331"/>
    <cellStyle name="no dec" xfId="332"/>
    <cellStyle name="Non défini" xfId="333"/>
    <cellStyle name="好_历年教师人数" xfId="334"/>
    <cellStyle name="Normal_!!!GO" xfId="335"/>
    <cellStyle name="差_2、土地面积、人口、粮食产量基本情况_2015年预算调整表（23%16日）" xfId="336"/>
    <cellStyle name="Note" xfId="337"/>
    <cellStyle name="Output" xfId="338"/>
    <cellStyle name="Percent [2]" xfId="339"/>
    <cellStyle name="差_530629_2006年县级财政报表附表_2015年预算调整表（23%16日）" xfId="340"/>
    <cellStyle name="Percent_!!!GO" xfId="341"/>
    <cellStyle name="好_第一部分：综合全" xfId="342"/>
    <cellStyle name="标题 5" xfId="343"/>
    <cellStyle name="Pourcentage_pldt" xfId="344"/>
    <cellStyle name="PSDate" xfId="345"/>
    <cellStyle name="常规 16" xfId="346"/>
    <cellStyle name="常规 21" xfId="347"/>
    <cellStyle name="PSDec" xfId="348"/>
    <cellStyle name="差_00省级(打印)" xfId="349"/>
    <cellStyle name="PSSpacer" xfId="350"/>
    <cellStyle name="差_Xl0000002" xfId="351"/>
    <cellStyle name="Red" xfId="352"/>
    <cellStyle name="RowLevel_0" xfId="353"/>
    <cellStyle name="差_2008年县级公安保障标准落实奖励经费分配测算" xfId="354"/>
    <cellStyle name="差_2007年政法部门业务指标_2015年预算调整表（23%16日）" xfId="355"/>
    <cellStyle name="差_教师绩效工资测算表（离退休按各地上报数测算）2009年1月1日_2015年预算调整表（23%16日）" xfId="356"/>
    <cellStyle name="差_2006年分析表_2015年预算调整表（23%16日）" xfId="357"/>
    <cellStyle name="s]&#13;&#10;;load=C:\WINDOWS\VERINST.EXE APMAPP.EXE &#13;&#10;run=&#13;&#10;Beep=yes&#13;&#10;NullPort=None&#13;&#10;BorderWidth=3&#13;&#10;CursorBlinkRate=780&#13;&#10;Double" xfId="358"/>
    <cellStyle name="差_历年教师人数" xfId="359"/>
    <cellStyle name="s]&#13;&#10;load=&#13;&#10;run=&#13;&#10;NullPort=None&#13;&#10;device=HP LaserJet 4 Plus,HPPCL5MS,LPT1:&#13;&#10;&#13;&#10;[Desktop]&#13;&#10;Wallpaper=(无)&#13;&#10;TileWallpaper=0&#13;" xfId="360"/>
    <cellStyle name="差_2009年一般性转移支付标准工资_奖励补助测算5.23新_2015年预算调整表（23%16日）" xfId="361"/>
    <cellStyle name="sstot" xfId="362"/>
    <cellStyle name="Standard_AREAS" xfId="363"/>
    <cellStyle name="差_Book1_银行账户情况表_2010年12月_2015年预算调整表（23%16日）" xfId="364"/>
    <cellStyle name="Style 1" xfId="365"/>
    <cellStyle name="t_HVAC Equipment (3)" xfId="366"/>
    <cellStyle name="常规 2" xfId="367"/>
    <cellStyle name="Title" xfId="368"/>
    <cellStyle name="Total" xfId="369"/>
    <cellStyle name="Tusental (0)_pldt" xfId="370"/>
    <cellStyle name="差_2009年一般性转移支付标准工资_奖励补助测算5.22测试_2015年预算调整表（23%16日）" xfId="371"/>
    <cellStyle name="Tusental_pldt" xfId="372"/>
    <cellStyle name="Valuta (0)_pldt" xfId="373"/>
    <cellStyle name="Warning Text" xfId="374"/>
    <cellStyle name="百分比 2" xfId="375"/>
    <cellStyle name="百分比 3" xfId="376"/>
    <cellStyle name="捠壿_Region Orders (2)" xfId="377"/>
    <cellStyle name="编号" xfId="378"/>
    <cellStyle name="常规 46" xfId="379"/>
    <cellStyle name="常规 51" xfId="380"/>
    <cellStyle name="标题 1 2" xfId="381"/>
    <cellStyle name="标题 3 2" xfId="382"/>
    <cellStyle name="差_2006年基础数据_2015年预算调整表（23%16日）" xfId="383"/>
    <cellStyle name="千位分隔 3" xfId="384"/>
    <cellStyle name="标题 4 2" xfId="385"/>
    <cellStyle name="好_00省级(打印)" xfId="386"/>
    <cellStyle name="标题1" xfId="387"/>
    <cellStyle name="差_丽江汇总" xfId="388"/>
    <cellStyle name="差_第五部分(才淼、饶永宏）_2015年预算调整表（23%16日）" xfId="389"/>
    <cellStyle name="表标题" xfId="390"/>
    <cellStyle name="差 2" xfId="391"/>
    <cellStyle name="差_2013年预算执行表" xfId="392"/>
    <cellStyle name="差_ 表二" xfId="393"/>
    <cellStyle name="差_~4190974" xfId="394"/>
    <cellStyle name="差_~4190974_2015年预算调整表（23%16日）" xfId="395"/>
    <cellStyle name="常规 2 9" xfId="396"/>
    <cellStyle name="差_~5676413" xfId="397"/>
    <cellStyle name="差_~5676413_2015年预算调整表（23%16日）" xfId="398"/>
    <cellStyle name="差_00省级(打印)_2015年预算调整表（23%16日）" xfId="399"/>
    <cellStyle name="差_00省级(定稿)" xfId="400"/>
    <cellStyle name="差_Book1_县公司_2015年预算调整表（23%16日）" xfId="401"/>
    <cellStyle name="常规 35" xfId="402"/>
    <cellStyle name="常规 40" xfId="403"/>
    <cellStyle name="差_0502通海县" xfId="404"/>
    <cellStyle name="差_Book1_1_Book1" xfId="405"/>
    <cellStyle name="差_0502通海县_2015年预算调整表（23%16日）" xfId="406"/>
    <cellStyle name="差_检验表_2015年预算调整表（23%16日）" xfId="407"/>
    <cellStyle name="差_05玉溪" xfId="408"/>
    <cellStyle name="差_05玉溪_2015年预算调整表（23%16日）" xfId="409"/>
    <cellStyle name="差_0605石屏县" xfId="410"/>
    <cellStyle name="差_0605石屏县_2015年预算调整表（23%16日）" xfId="411"/>
    <cellStyle name="差_1003牟定县" xfId="412"/>
    <cellStyle name="差_2014年收入测算（3-2）" xfId="413"/>
    <cellStyle name="差_1110洱源县_2015年预算调整表（23%16日）" xfId="414"/>
    <cellStyle name="差_11大理" xfId="415"/>
    <cellStyle name="差_2009年一般性转移支付标准工资_~5676413" xfId="416"/>
    <cellStyle name="差_11大理_2015年预算调整表（23%16日）" xfId="417"/>
    <cellStyle name="差_2、土地面积、人口、粮食产量基本情况" xfId="418"/>
    <cellStyle name="差_2006年水利统计指标统计表" xfId="419"/>
    <cellStyle name="差_2006年水利统计指标统计表_2015年预算调整表（23%16日）" xfId="420"/>
    <cellStyle name="差_2006年在职人员情况" xfId="421"/>
    <cellStyle name="差_2006年在职人员情况_2015年预算调整表（23%16日）" xfId="422"/>
    <cellStyle name="差_业务工作量指标" xfId="423"/>
    <cellStyle name="差_2007年可用财力" xfId="424"/>
    <cellStyle name="差_业务工作量指标_2015年预算调整表（23%16日）" xfId="425"/>
    <cellStyle name="差_2007年可用财力_2015年预算调整表（23%16日）" xfId="426"/>
    <cellStyle name="差_Book2_2015年预算调整表（23%16日）" xfId="427"/>
    <cellStyle name="差_2007年人员分部门统计表" xfId="428"/>
    <cellStyle name="常规 28" xfId="429"/>
    <cellStyle name="常规 33" xfId="430"/>
    <cellStyle name="差_2007年人员分部门统计表_2015年预算调整表（23%16日）" xfId="431"/>
    <cellStyle name="差_文体广播部门_2015年预算调整表（23%16日）" xfId="432"/>
    <cellStyle name="差_2008云南省分县市中小学教职工统计表（教育厅提供）" xfId="433"/>
    <cellStyle name="差_2008云南省分县市中小学教职工统计表（教育厅提供）_2015年预算调整表（23%16日）" xfId="434"/>
    <cellStyle name="差_2009年一般性转移支付标准工资" xfId="435"/>
    <cellStyle name="差_下半年禁吸戒毒经费1000万元" xfId="436"/>
    <cellStyle name="差_2009年一般性转移支付标准工资_~4190974" xfId="437"/>
    <cellStyle name="差_地方配套按人均增幅控制8.30一般预算平均增幅、人均可用财力平均增幅两次控制、社会治安系数调整、案件数调整xl" xfId="438"/>
    <cellStyle name="差_2009年一般性转移支付标准工资_2015年预算调整表（23%16日）" xfId="439"/>
    <cellStyle name="差_2009年一般性转移支付标准工资_不用软件计算9.1不考虑经费管理评价xl" xfId="440"/>
    <cellStyle name="差_2009年一般性转移支付标准工资_地方配套按人均增幅控制8.30xl" xfId="441"/>
    <cellStyle name="差_2009年一般性转移支付标准工资_地方配套按人均增幅控制8.30一般预算平均增幅、人均可用财力平均增幅两次控制、社会治安系数调整、案件数调整xl" xfId="442"/>
    <cellStyle name="差_2009年一般性转移支付标准工资_地方配套按人均增幅控制8.30一般预算平均增幅、人均可用财力平均增幅两次控制、社会治安系数调整、案件数调整xl_2015年预算调整表（23%16日）" xfId="443"/>
    <cellStyle name="差_2009年一般性转移支付标准工资_地方配套按人均增幅控制8.31（调整结案率后）xl" xfId="444"/>
    <cellStyle name="差_2009年一般性转移支付标准工资_地方配套按人均增幅控制8.31（调整结案率后）xl_2015年预算调整表（23%16日）" xfId="445"/>
    <cellStyle name="差_2009年一般性转移支付标准工资_奖励补助测算5.23新" xfId="446"/>
    <cellStyle name="差_云南省2008年中小学教师人数统计表" xfId="447"/>
    <cellStyle name="差_义务教育阶段教职工人数（教育厅提供最终）" xfId="448"/>
    <cellStyle name="差_2009年一般性转移支付标准工资_奖励补助测算5.24冯铸" xfId="449"/>
    <cellStyle name="差_2009年一般性转移支付标准工资_奖励补助测算7.23_2015年预算调整表（23%16日）" xfId="450"/>
    <cellStyle name="差_财政支出对上级的依赖程度_2015年预算调整表（23%16日）" xfId="451"/>
    <cellStyle name="差_2009年一般性转移支付标准工资_奖励补助测算7.25" xfId="452"/>
    <cellStyle name="差_2009年一般性转移支付标准工资_奖励补助测算7.25 (version 1) (version 1)" xfId="453"/>
    <cellStyle name="差_2009年一般性转移支付标准工资_奖励补助测算7.25 (version 1) (version 1)_2015年预算调整表（23%16日）" xfId="454"/>
    <cellStyle name="差_2009年一般性转移支付标准工资_奖励补助测算7.25_2015年预算调整表（23%16日）" xfId="455"/>
    <cellStyle name="差_2014年收入测算（3-2）_2015年预算调整表（23%16日）" xfId="456"/>
    <cellStyle name="差_2015年预算表（苏书记汇报后报财经小组）" xfId="457"/>
    <cellStyle name="差_2015年预算表（苏书记汇报后报财经小组）_2015年预算调整表（23%16日）" xfId="458"/>
    <cellStyle name="差_2017年部门预算单位汇总表(新)(1)" xfId="459"/>
    <cellStyle name="差_第一部分：综合全_2015年预算调整表（23%16日）" xfId="460"/>
    <cellStyle name="差_530629_2006年县级财政报表附表" xfId="461"/>
    <cellStyle name="差_5334_2006年迪庆县级财政报表附表" xfId="462"/>
    <cellStyle name="差_地方配套按人均增幅控制8.30xl" xfId="463"/>
    <cellStyle name="好_地方配套按人均增幅控制8.31（调整结案率后）xl" xfId="464"/>
    <cellStyle name="差_Book1" xfId="465"/>
    <cellStyle name="差_Book1_1_2015年预算调整表（23%16日）" xfId="466"/>
    <cellStyle name="好_2009年一般性转移支付标准工资_不用软件计算9.1不考虑经费管理评价xl_2015年预算调整表（23%16日）" xfId="467"/>
    <cellStyle name="差_Book1_2_2015年预算调整表（23%16日）" xfId="468"/>
    <cellStyle name="差_Book1_3" xfId="469"/>
    <cellStyle name="差_Book1_县公司" xfId="470"/>
    <cellStyle name="差_M01-2(州市补助收入)" xfId="471"/>
    <cellStyle name="差_M01-2(州市补助收入)_2015年预算调整表（23%16日）" xfId="472"/>
    <cellStyle name="差_城建部门_2015年预算调整表（23%16日）" xfId="473"/>
    <cellStyle name="差_M03" xfId="474"/>
    <cellStyle name="差_Xl0000003" xfId="475"/>
    <cellStyle name="常规 17" xfId="476"/>
    <cellStyle name="常规 22" xfId="477"/>
    <cellStyle name="差_Xl0000003_预算绩效目标申报表" xfId="478"/>
    <cellStyle name="差_不用软件计算9.1不考虑经费管理评价xl" xfId="479"/>
    <cellStyle name="差_不用软件计算9.1不考虑经费管理评价xl_2015年预算调整表（23%16日）" xfId="480"/>
    <cellStyle name="常规 11" xfId="481"/>
    <cellStyle name="差_财政供养人员" xfId="482"/>
    <cellStyle name="差_财政供养人员_2015年预算调整表（23%16日）" xfId="483"/>
    <cellStyle name="差_财政支出对上级的依赖程度" xfId="484"/>
    <cellStyle name="差_城建部门" xfId="485"/>
    <cellStyle name="差_地方配套按人均增幅控制8.30xl_2015年预算调整表（23%16日）" xfId="486"/>
    <cellStyle name="差_地方配套按人均增幅控制8.31（调整结案率后）xl_2015年预算调整表（23%16日）" xfId="487"/>
    <cellStyle name="差_第五部分(才淼、饶永宏）" xfId="488"/>
    <cellStyle name="差_第一部分：综合全" xfId="489"/>
    <cellStyle name="差_建行" xfId="490"/>
    <cellStyle name="差_高中教师人数（教育厅1.6日提供）" xfId="491"/>
    <cellStyle name="好_2009年一般性转移支付标准工资_奖励补助测算5.22测试" xfId="492"/>
    <cellStyle name="差_建行_2015年预算调整表（23%16日）" xfId="493"/>
    <cellStyle name="差_高中教师人数（教育厅1.6日提供）_2015年预算调整表（23%16日）" xfId="494"/>
    <cellStyle name="差_汇总" xfId="495"/>
    <cellStyle name="差_汇总-县级财政报表附表" xfId="496"/>
    <cellStyle name="常规 47" xfId="497"/>
    <cellStyle name="常规 52" xfId="498"/>
    <cellStyle name="差_基础数据分析_2015年预算调整表（23%16日）" xfId="499"/>
    <cellStyle name="差_检验表" xfId="500"/>
    <cellStyle name="差_检验表（调整后）" xfId="501"/>
    <cellStyle name="差_检验表（调整后）_2015年预算调整表（23%16日）" xfId="502"/>
    <cellStyle name="差_奖励补助测算5.22测试_2015年预算调整表（23%16日）" xfId="503"/>
    <cellStyle name="差_奖励补助测算5.23新_2015年预算调整表（23%16日）" xfId="504"/>
    <cellStyle name="常规 2 2_(正）2016年调整预算表" xfId="505"/>
    <cellStyle name="差_奖励补助测算7.23" xfId="506"/>
    <cellStyle name="差_奖励补助测算7.23_2015年预算调整表（23%16日）" xfId="507"/>
    <cellStyle name="差_奖励补助测算7.25 (version 1) (version 1)_2015年预算调整表（23%16日）" xfId="508"/>
    <cellStyle name="差_丽江汇总_2015年预算调整表（23%16日）" xfId="509"/>
    <cellStyle name="差_三季度－表二" xfId="510"/>
    <cellStyle name="差_三季度－表二_2015年预算调整表（23%16日）" xfId="511"/>
    <cellStyle name="差_双牌县基金预算收支总表" xfId="512"/>
    <cellStyle name="差_卫生部门" xfId="513"/>
    <cellStyle name="差_卫生部门_2015年预算调整表（23%16日）" xfId="514"/>
    <cellStyle name="差_文体广播部门" xfId="515"/>
    <cellStyle name="差_下半年禁毒办案经费分配2544.3万元" xfId="516"/>
    <cellStyle name="差_下半年禁毒办案经费分配2544.3万元_2015年预算调整表（23%16日）" xfId="517"/>
    <cellStyle name="差_县公司_2015年预算调整表（23%16日）" xfId="518"/>
    <cellStyle name="差_县级公安机关公用经费标准奖励测算方案（定稿）" xfId="519"/>
    <cellStyle name="差_县级基础数据_2015年预算调整表（23%16日）" xfId="520"/>
    <cellStyle name="差_银行账户情况表_2010年12月" xfId="521"/>
    <cellStyle name="差_预算绩效目标申报表" xfId="522"/>
    <cellStyle name="好_530623_2006年县级财政报表附表" xfId="523"/>
    <cellStyle name="差_云南省2008年中小学教职工情况（教育厅提供20090101加工整理）_2015年预算调整表（23%16日）" xfId="524"/>
    <cellStyle name="差_云南省2008年转移支付测算——州市本级考核部分及政策性测算" xfId="525"/>
    <cellStyle name="差_云南省2008年转移支付测算——州市本级考核部分及政策性测算_2015年预算调整表（23%16日）" xfId="526"/>
    <cellStyle name="差_云南水利电力有限公司" xfId="527"/>
    <cellStyle name="差_云南水利电力有限公司_2015年预算调整表（23%16日）" xfId="528"/>
    <cellStyle name="常规 14" xfId="529"/>
    <cellStyle name="常规 18" xfId="530"/>
    <cellStyle name="常规 23" xfId="531"/>
    <cellStyle name="常规 19" xfId="532"/>
    <cellStyle name="常规 24" xfId="533"/>
    <cellStyle name="常规 37" xfId="534"/>
    <cellStyle name="常规 42" xfId="535"/>
    <cellStyle name="常规 2 2 2" xfId="536"/>
    <cellStyle name="常规 2 7" xfId="537"/>
    <cellStyle name="输入 2" xfId="538"/>
    <cellStyle name="常规 2 8" xfId="539"/>
    <cellStyle name="常规 25" xfId="540"/>
    <cellStyle name="常规 30" xfId="541"/>
    <cellStyle name="常规 27" xfId="542"/>
    <cellStyle name="常规 32" xfId="543"/>
    <cellStyle name="常规 29" xfId="544"/>
    <cellStyle name="常规 34" xfId="545"/>
    <cellStyle name="常规 36" xfId="546"/>
    <cellStyle name="常规 41" xfId="547"/>
    <cellStyle name="常规 38" xfId="548"/>
    <cellStyle name="常规 43" xfId="549"/>
    <cellStyle name="常规 4" xfId="550"/>
    <cellStyle name="常规 4 2" xfId="551"/>
    <cellStyle name="常规 4_(正）2016年调整预算表" xfId="552"/>
    <cellStyle name="常规 48" xfId="553"/>
    <cellStyle name="常规 53" xfId="554"/>
    <cellStyle name="常规 54" xfId="555"/>
    <cellStyle name="常规 49" xfId="556"/>
    <cellStyle name="常规 55" xfId="557"/>
    <cellStyle name="常规 56" xfId="558"/>
    <cellStyle name="常规 6" xfId="559"/>
    <cellStyle name="常规 7" xfId="560"/>
    <cellStyle name="常规 8" xfId="561"/>
    <cellStyle name="常规 9" xfId="562"/>
    <cellStyle name="常规_2012年支出月报_国库2017年人大会议表格" xfId="563"/>
    <cellStyle name="常规_2013年支出月报" xfId="564"/>
    <cellStyle name="常规_2014年预算表(向县委常委会汇报后修改)_国库2017年人大会议表格" xfId="565"/>
    <cellStyle name="常规_Sheet1" xfId="566"/>
    <cellStyle name="常规_Sheet1_2013年预算执行表_国库2017年人大会议表格" xfId="567"/>
    <cellStyle name="常规_Sheet2" xfId="568"/>
    <cellStyle name="常规_Sheet2_国库2017年人大会议表格" xfId="569"/>
    <cellStyle name="常规_双牌县基金预算收支总表" xfId="570"/>
    <cellStyle name="超链接 2" xfId="571"/>
    <cellStyle name="分级显示列_1_Book1" xfId="572"/>
    <cellStyle name="分级显示行_1_13区汇总" xfId="573"/>
    <cellStyle name="好 2" xfId="574"/>
    <cellStyle name="好_ 表二" xfId="575"/>
    <cellStyle name="好_~4190974" xfId="576"/>
    <cellStyle name="好_~4190974_2015年预算调整表（23%16日）" xfId="577"/>
    <cellStyle name="好_银行账户情况表_2010年12月" xfId="578"/>
    <cellStyle name="好_高中教师人数（教育厅1.6日提供）" xfId="579"/>
    <cellStyle name="好_~5676413" xfId="580"/>
    <cellStyle name="好_银行账户情况表_2010年12月_2015年预算调整表（23%16日）" xfId="581"/>
    <cellStyle name="好_高中教师人数（教育厅1.6日提供）_2015年预算调整表（23%16日）" xfId="582"/>
    <cellStyle name="好_~5676413_2015年预算调整表（23%16日）" xfId="583"/>
    <cellStyle name="好_00省级(打印)_2015年预算调整表（23%16日）" xfId="584"/>
    <cellStyle name="好_00省级(定稿)" xfId="585"/>
    <cellStyle name="好_00省级(定稿)_2015年预算调整表（23%16日）" xfId="586"/>
    <cellStyle name="好_03昭通" xfId="587"/>
    <cellStyle name="好_03昭通_2015年预算调整表（23%16日）" xfId="588"/>
    <cellStyle name="好_0502通海县" xfId="589"/>
    <cellStyle name="好_05玉溪" xfId="590"/>
    <cellStyle name="好_05玉溪_2015年预算调整表（23%16日）" xfId="591"/>
    <cellStyle name="好_0605石屏县" xfId="592"/>
    <cellStyle name="好_0605石屏县_2015年预算调整表（23%16日）" xfId="593"/>
    <cellStyle name="好_1003牟定县" xfId="594"/>
    <cellStyle name="好_1110洱源县" xfId="595"/>
    <cellStyle name="好_1110洱源县_2015年预算调整表（23%16日）" xfId="596"/>
    <cellStyle name="好_11大理" xfId="597"/>
    <cellStyle name="好_11大理_2015年预算调整表（23%16日）" xfId="598"/>
    <cellStyle name="好_2、土地面积、人口、粮食产量基本情况" xfId="599"/>
    <cellStyle name="好_2、土地面积、人口、粮食产量基本情况_2015年预算调整表（23%16日）" xfId="600"/>
    <cellStyle name="好_Book1_县公司_2015年预算调整表（23%16日）" xfId="601"/>
    <cellStyle name="好_2006年分析表_2015年预算调整表（23%16日）" xfId="602"/>
    <cellStyle name="好_2006年基础数据" xfId="603"/>
    <cellStyle name="好_2006年基础数据_2015年预算调整表（23%16日）" xfId="604"/>
    <cellStyle name="好_2006年全省财力计算表（中央、决算）" xfId="605"/>
    <cellStyle name="好_2006年全省财力计算表（中央、决算）_2015年预算调整表（23%16日）" xfId="606"/>
    <cellStyle name="好_2006年水利统计指标统计表" xfId="607"/>
    <cellStyle name="好_2006年水利统计指标统计表_2015年预算调整表（23%16日）" xfId="608"/>
    <cellStyle name="好_2006年在职人员情况" xfId="609"/>
    <cellStyle name="好_2006年在职人员情况_2015年预算调整表（23%16日）" xfId="610"/>
    <cellStyle name="好_2007年检察院案件数" xfId="611"/>
    <cellStyle name="好_2007年检察院案件数_2015年预算调整表（23%16日）" xfId="612"/>
    <cellStyle name="好_2007年可用财力" xfId="613"/>
    <cellStyle name="好_2007年可用财力_2015年预算调整表（23%16日）" xfId="614"/>
    <cellStyle name="好_2007年人员分部门统计表" xfId="615"/>
    <cellStyle name="好_2007年人员分部门统计表_2015年预算调整表（23%16日）" xfId="616"/>
    <cellStyle name="㼿㼿㼿㼿㼿㼿" xfId="617"/>
    <cellStyle name="好_2007年政法部门业务指标" xfId="618"/>
    <cellStyle name="好_2007年政法部门业务指标_2015年预算调整表（23%16日）" xfId="619"/>
    <cellStyle name="好_2008年县级公安保障标准落实奖励经费分配测算" xfId="620"/>
    <cellStyle name="好_2008年县级公安保障标准落实奖励经费分配测算_2015年预算调整表（23%16日）" xfId="621"/>
    <cellStyle name="好_2008云南省分县市中小学教职工统计表（教育厅提供）" xfId="622"/>
    <cellStyle name="好_2008云南省分县市中小学教职工统计表（教育厅提供）_2015年预算调整表（23%16日）" xfId="623"/>
    <cellStyle name="好_2009年一般性转移支付标准工资" xfId="624"/>
    <cellStyle name="好_2009年一般性转移支付标准工资_~4190974_2015年预算调整表（23%16日）" xfId="625"/>
    <cellStyle name="好_2009年一般性转移支付标准工资_~5676413" xfId="626"/>
    <cellStyle name="好_2009年一般性转移支付标准工资_~5676413_2015年预算调整表（23%16日）" xfId="627"/>
    <cellStyle name="好_2009年一般性转移支付标准工资_2015年预算调整表（23%16日）" xfId="628"/>
    <cellStyle name="好_2009年一般性转移支付标准工资_地方配套按人均增幅控制8.30xl" xfId="629"/>
    <cellStyle name="好_2009年一般性转移支付标准工资_地方配套按人均增幅控制8.30xl_2015年预算调整表（23%16日）" xfId="630"/>
    <cellStyle name="好_2009年一般性转移支付标准工资_地方配套按人均增幅控制8.30一般预算平均增幅、人均可用财力平均增幅两次控制、社会治安系数调整、案件数调整xl" xfId="631"/>
    <cellStyle name="好_2009年一般性转移支付标准工资_地方配套按人均增幅控制8.30一般预算平均增幅、人均可用财力平均增幅两次控制、社会治安系数调整、案件数调整xl_2015年预算调整表（23%16日）" xfId="632"/>
    <cellStyle name="好_2009年一般性转移支付标准工资_地方配套按人均增幅控制8.31（调整结案率后）xl" xfId="633"/>
    <cellStyle name="好_2009年一般性转移支付标准工资_地方配套按人均增幅控制8.31（调整结案率后）xl_2015年预算调整表（23%16日）" xfId="634"/>
    <cellStyle name="好_2009年一般性转移支付标准工资_奖励补助测算5.23新" xfId="635"/>
    <cellStyle name="好_2009年一般性转移支付标准工资_奖励补助测算5.23新_2015年预算调整表（23%16日）" xfId="636"/>
    <cellStyle name="好_2009年一般性转移支付标准工资_奖励补助测算5.24冯铸" xfId="637"/>
    <cellStyle name="好_2009年一般性转移支付标准工资_奖励补助测算5.24冯铸_2015年预算调整表（23%16日）" xfId="638"/>
    <cellStyle name="好_2009年一般性转移支付标准工资_奖励补助测算7.23" xfId="639"/>
    <cellStyle name="好_2009年一般性转移支付标准工资_奖励补助测算7.23_2015年预算调整表（23%16日）" xfId="640"/>
    <cellStyle name="好_2009年一般性转移支付标准工资_奖励补助测算7.25" xfId="641"/>
    <cellStyle name="好_2009年一般性转移支付标准工资_奖励补助测算7.25 (version 1) (version 1)" xfId="642"/>
    <cellStyle name="好_2009年一般性转移支付标准工资_奖励补助测算7.25 (version 1) (version 1)_2015年预算调整表（23%16日）" xfId="643"/>
    <cellStyle name="好_2009年一般性转移支付标准工资_奖励补助测算7.25_2015年预算调整表（23%16日）" xfId="644"/>
    <cellStyle name="好_2013年预算执行表" xfId="645"/>
    <cellStyle name="好_2014年部门预算收支汇总表" xfId="646"/>
    <cellStyle name="好_2014年收入测算（3-2）" xfId="647"/>
    <cellStyle name="好_2014年收入测算（3-2）_2015年预算调整表（23%16日）" xfId="648"/>
    <cellStyle name="好_2015年收入测算" xfId="649"/>
    <cellStyle name="好_2015年收入测算_2015年预算调整表（23%16日）" xfId="650"/>
    <cellStyle name="好_2015年预算表（苏书记汇报后报财经小组）" xfId="651"/>
    <cellStyle name="好_2015年预算表（苏书记汇报后报财经小组）_2015年预算调整表（23%16日）" xfId="652"/>
    <cellStyle name="好_530629_2006年县级财政报表附表" xfId="653"/>
    <cellStyle name="好_530629_2006年县级财政报表附表_2015年预算调整表（23%16日）" xfId="654"/>
    <cellStyle name="好_5334_2006年迪庆县级财政报表附表" xfId="655"/>
    <cellStyle name="好_Book1" xfId="656"/>
    <cellStyle name="好_Book1_1" xfId="657"/>
    <cellStyle name="好_Book1_1_2015年预算调整表（23%16日）" xfId="658"/>
    <cellStyle name="好_Book1_1_Book1" xfId="659"/>
    <cellStyle name="好_Book1_2" xfId="660"/>
    <cellStyle name="好_Book1_2_2015年预算调整表（23%16日）" xfId="661"/>
    <cellStyle name="好_Book1_3" xfId="662"/>
    <cellStyle name="好_Book1_银行账户情况表_2010年12月" xfId="663"/>
    <cellStyle name="好_Book1_银行账户情况表_2010年12月_2015年预算调整表（23%16日）" xfId="664"/>
    <cellStyle name="强调文字颜色 6 2" xfId="665"/>
    <cellStyle name="好_Book2" xfId="666"/>
    <cellStyle name="好_Book2_2015年预算调整表（23%16日）" xfId="667"/>
    <cellStyle name="好_M01-2(州市补助收入)" xfId="668"/>
    <cellStyle name="好_M01-2(州市补助收入)_2015年预算调整表（23%16日）" xfId="669"/>
    <cellStyle name="好_M03" xfId="670"/>
    <cellStyle name="好_M03_2015年预算调整表（23%16日）" xfId="671"/>
    <cellStyle name="好_Xl0000002" xfId="672"/>
    <cellStyle name="好_Xl0000003" xfId="673"/>
    <cellStyle name="好_Xl0000003_预算绩效目标申报表" xfId="674"/>
    <cellStyle name="好_不用软件计算9.1不考虑经费管理评价xl" xfId="675"/>
    <cellStyle name="好_不用软件计算9.1不考虑经费管理评价xl_2015年预算调整表（23%16日）" xfId="676"/>
    <cellStyle name="好_财政供养人员" xfId="677"/>
    <cellStyle name="好_财政供养人员_2015年预算调整表（23%16日）" xfId="678"/>
    <cellStyle name="好_财政支出对上级的依赖程度" xfId="679"/>
    <cellStyle name="好_财政支出对上级的依赖程度_2015年预算调整表（23%16日）" xfId="680"/>
    <cellStyle name="好_城建部门" xfId="681"/>
    <cellStyle name="好_地方配套按人均增幅控制8.30xl" xfId="682"/>
    <cellStyle name="好_地方配套按人均增幅控制8.30xl_2015年预算调整表（23%16日）" xfId="683"/>
    <cellStyle name="好_地方配套按人均增幅控制8.30一般预算平均增幅、人均可用财力平均增幅两次控制、社会治安系数调整、案件数调整xl" xfId="684"/>
    <cellStyle name="好_地方配套按人均增幅控制8.30一般预算平均增幅、人均可用财力平均增幅两次控制、社会治安系数调整、案件数调整xl_2015年预算调整表（23%16日）" xfId="685"/>
    <cellStyle name="好_地方配套按人均增幅控制8.31（调整结案率后）xl_2015年预算调整表（23%16日）" xfId="686"/>
    <cellStyle name="好_第五部分(才淼、饶永宏）" xfId="687"/>
    <cellStyle name="好_第五部分(才淼、饶永宏）_2015年预算调整表（23%16日）" xfId="688"/>
    <cellStyle name="好_第一部分：综合全_2015年预算调整表（23%16日）" xfId="689"/>
    <cellStyle name="好_丽江汇总_2015年预算调整表（23%16日）" xfId="690"/>
    <cellStyle name="好_汇总" xfId="691"/>
    <cellStyle name="好_汇总_2015年预算调整表（23%16日）" xfId="692"/>
    <cellStyle name="好_汇总-县级财政报表附表" xfId="693"/>
    <cellStyle name="好_基础数据分析" xfId="694"/>
    <cellStyle name="好_基础数据分析_2015年预算调整表（23%16日）" xfId="695"/>
    <cellStyle name="好_检验表（调整后）" xfId="696"/>
    <cellStyle name="好_检验表（调整后）_2015年预算调整表（23%16日）" xfId="697"/>
    <cellStyle name="好_检验表_2015年预算调整表（23%16日）" xfId="698"/>
    <cellStyle name="好_建行" xfId="699"/>
    <cellStyle name="好_建行_2015年预算调整表（23%16日）" xfId="700"/>
    <cellStyle name="好_奖励补助测算5.22测试" xfId="701"/>
    <cellStyle name="好_奖励补助测算5.22测试_2015年预算调整表（23%16日）" xfId="702"/>
    <cellStyle name="好_奖励补助测算5.24冯铸" xfId="703"/>
    <cellStyle name="好_奖励补助测算5.24冯铸_2015年预算调整表（23%16日）" xfId="704"/>
    <cellStyle name="好_奖励补助测算7.23" xfId="705"/>
    <cellStyle name="好_奖励补助测算7.23_2015年预算调整表（23%16日）" xfId="706"/>
    <cellStyle name="好_奖励补助测算7.25" xfId="707"/>
    <cellStyle name="好_奖励补助测算7.25 (version 1) (version 1)" xfId="708"/>
    <cellStyle name="好_奖励补助测算7.25 (version 1) (version 1)_2015年预算调整表（23%16日）" xfId="709"/>
    <cellStyle name="输出 2" xfId="710"/>
    <cellStyle name="好_奖励补助测算7.25_2015年预算调整表（23%16日）" xfId="711"/>
    <cellStyle name="好_教师绩效工资测算表（离退休按各地上报数测算）2009年1月1日" xfId="712"/>
    <cellStyle name="好_教师绩效工资测算表（离退休按各地上报数测算）2009年1月1日_2015年预算调整表（23%16日）" xfId="713"/>
    <cellStyle name="好_教育厅提供义务教育及高中教师人数（2009年1月6日）" xfId="714"/>
    <cellStyle name="好_教育厅提供义务教育及高中教师人数（2009年1月6日）_2015年预算调整表（23%16日）" xfId="715"/>
    <cellStyle name="好_历年教师人数_2015年预算调整表（23%16日）" xfId="716"/>
    <cellStyle name="好_丽江汇总" xfId="717"/>
    <cellStyle name="好_三季度－表二" xfId="718"/>
    <cellStyle name="好_三季度－表二_2015年预算调整表（23%16日）" xfId="719"/>
    <cellStyle name="好_双牌县基金预算收支总表" xfId="720"/>
    <cellStyle name="好_卫生部门" xfId="721"/>
    <cellStyle name="好_卫生部门_2015年预算调整表（23%16日）" xfId="722"/>
    <cellStyle name="好_文体广播部门" xfId="723"/>
    <cellStyle name="好_文体广播部门_2015年预算调整表（23%16日）" xfId="724"/>
    <cellStyle name="好_下半年禁吸戒毒经费1000万元" xfId="725"/>
    <cellStyle name="好_下半年禁吸戒毒经费1000万元_2015年预算调整表（23%16日）" xfId="726"/>
    <cellStyle name="好_县公司" xfId="727"/>
    <cellStyle name="好_县公司_2015年预算调整表（23%16日）" xfId="728"/>
    <cellStyle name="好_县级公安机关公用经费标准奖励测算方案（定稿）" xfId="729"/>
    <cellStyle name="好_县级公安机关公用经费标准奖励测算方案（定稿）_2015年预算调整表（23%16日）" xfId="730"/>
    <cellStyle name="好_县级基础数据" xfId="731"/>
    <cellStyle name="好_县级基础数据_2015年预算调整表（23%16日）" xfId="732"/>
    <cellStyle name="好_业务工作量指标" xfId="733"/>
    <cellStyle name="好_业务工作量指标_2015年预算调整表（23%16日）" xfId="734"/>
    <cellStyle name="好_义务教育阶段教职工人数（教育厅提供最终）" xfId="735"/>
    <cellStyle name="好_义务教育阶段教职工人数（教育厅提供最终）_2015年预算调整表（23%16日）" xfId="736"/>
    <cellStyle name="好_预算绩效目标申报表" xfId="737"/>
    <cellStyle name="好_预算绩效目标申报表_1" xfId="738"/>
    <cellStyle name="好_云南农村义务教育统计表" xfId="739"/>
    <cellStyle name="好_云南农村义务教育统计表_2015年预算调整表（23%16日）" xfId="740"/>
    <cellStyle name="好_云南省2008年中小学教师人数统计表" xfId="741"/>
    <cellStyle name="好_云南省2008年中小学教师人数统计表_2015年预算调整表（23%16日）" xfId="742"/>
    <cellStyle name="好_云南省2008年中小学教职工情况（教育厅提供20090101加工整理）" xfId="743"/>
    <cellStyle name="好_云南省2008年中小学教职工情况（教育厅提供20090101加工整理）_2015年预算调整表（23%16日）" xfId="744"/>
    <cellStyle name="好_云南省2008年转移支付测算——州市本级考核部分及政策性测算" xfId="745"/>
    <cellStyle name="好_云南省2008年转移支付测算——州市本级考核部分及政策性测算_2015年预算调整表（23%16日）" xfId="746"/>
    <cellStyle name="好_云南水利电力有限公司" xfId="747"/>
    <cellStyle name="好_云南水利电力有限公司_2015年预算调整表（23%16日）" xfId="748"/>
    <cellStyle name="好_指标四" xfId="749"/>
    <cellStyle name="好_指标四_2015年预算调整表（23%16日）" xfId="750"/>
    <cellStyle name="货币 2" xfId="751"/>
    <cellStyle name="好_指标五" xfId="752"/>
    <cellStyle name="好_指标五_2015年预算调整表（23%16日）" xfId="753"/>
    <cellStyle name="汇总 2" xfId="754"/>
    <cellStyle name="货币 2 2" xfId="755"/>
    <cellStyle name="貨幣 [0]_SGV" xfId="756"/>
    <cellStyle name="貨幣_SGV" xfId="757"/>
    <cellStyle name="计算 2" xfId="758"/>
    <cellStyle name="检查单元格 2" xfId="759"/>
    <cellStyle name="解释性文本 2" xfId="760"/>
    <cellStyle name="借出原因" xfId="761"/>
    <cellStyle name="链接单元格 2" xfId="762"/>
    <cellStyle name="콤마 [0]_BOILER-CO1" xfId="763"/>
    <cellStyle name="콤마_BOILER-CO1" xfId="764"/>
    <cellStyle name="통화 [0]_BOILER-CO1" xfId="765"/>
    <cellStyle name="표준_0N-HANDLING " xfId="766"/>
    <cellStyle name="霓付 [0]_ +Foil &amp; -FOIL &amp; PAPER" xfId="767"/>
    <cellStyle name="霓付_ +Foil &amp; -FOIL &amp; PAPER" xfId="768"/>
    <cellStyle name="烹拳 [0]_ +Foil &amp; -FOIL &amp; PAPER" xfId="769"/>
    <cellStyle name="烹拳_ +Foil &amp; -FOIL &amp; PAPER" xfId="770"/>
    <cellStyle name="普通_ 白土" xfId="771"/>
    <cellStyle name="千分位[0]_ 白土" xfId="772"/>
    <cellStyle name="千分位_ 白土" xfId="773"/>
    <cellStyle name="千位[0]_ 方正PC" xfId="774"/>
    <cellStyle name="千位_ 方正PC" xfId="775"/>
    <cellStyle name="千位分隔 2" xfId="776"/>
    <cellStyle name="千位分隔 4" xfId="777"/>
    <cellStyle name="千位分隔[0] 2" xfId="778"/>
    <cellStyle name="钎霖_4岿角利" xfId="779"/>
    <cellStyle name="强调 1" xfId="780"/>
    <cellStyle name="强调 2" xfId="781"/>
    <cellStyle name="强调 3" xfId="782"/>
    <cellStyle name="强调文字颜色 1 2" xfId="783"/>
    <cellStyle name="强调文字颜色 2 2" xfId="784"/>
    <cellStyle name="强调文字颜色 3 2" xfId="785"/>
    <cellStyle name="强调文字颜色 5 2" xfId="786"/>
    <cellStyle name="商品名称" xfId="787"/>
    <cellStyle name="适中 2" xfId="788"/>
    <cellStyle name="数量" xfId="789"/>
    <cellStyle name="数字" xfId="790"/>
    <cellStyle name="未定义" xfId="791"/>
    <cellStyle name="小数" xfId="792"/>
    <cellStyle name="样式 1" xfId="793"/>
    <cellStyle name="一般_SGV" xfId="794"/>
    <cellStyle name="昗弨_Pacific Region P&amp;L" xfId="795"/>
    <cellStyle name="寘嬫愗傝 [0.00]_Region Orders (2)" xfId="796"/>
    <cellStyle name="寘嬫愗傝_Region Orders (2)" xfId="797"/>
    <cellStyle name="注释 2" xfId="798"/>
    <cellStyle name="㼿㼿㼿㼿㼿㼿㼿㼿㼿㼿㼿?" xfId="7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6164;&#26009;\&#37011;&#25991;&#32418;\2017&#24180;\2017&#24180;&#20840;&#21475;&#24452;&#39044;&#31639;\&#36130;&#32463;&#23567;&#32452;&#31295;\2017&#24180;&#20154;&#22823;&#20250;&#35758;&#30456;&#20851;&#36164;&#26009;\&#39044;&#31639;&#34920;\&#32473;&#3393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9044;&#31639;&#36164;&#26009;\&#20309;&#26093;&#33459;\2010&#24180;&#25991;&#20214;\2010&#24180;&#19982;&#30465;&#32467;&#31639;&#36164;&#26009;\&#20219;&#34183;\&#24037;&#20316;\2007&#24180;\&#35760;&#24080;\2007&#24180;&#35760;&#24080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5919;&#24220;&#24615;&#22522;&#37329;&#39044;&#31639;\&#21452;&#29260;&#21439;2019&#22522;&#37329;&#39044;&#31639;&#35843;&#25972;&#25910;&#25903;&#24635;&#34920;&#65288;&#35843;2&#20159;&#27491;&#31295;&#65289;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2320;&#26041;&#39044;&#31639;&#19978;&#25253;\&#21452;&#29260;&#21439;2018&#24180;&#22320;&#26041;&#36130;&#25919;&#39044;&#31639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2823;&#20250;&#35758;&#36164;&#26009;\2019&#24180;&#19968;&#33324;&#20844;&#20849;&#39044;&#31639;&#34920;\&#21452;&#29260;&#21439;2019&#24180;&#19968;&#33324;&#20844;&#20849;&#39044;&#31639;&#34920;%20(&#27719;&#24635;&#21508;&#32929;&#2346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849;&#30446;&#24405;\&#25351;&#26631;&#23545;&#36134;\&#33437;&#23665;&#21306;\2002&#24180;&#33437;&#23665;&#25351;&#26631;&#23545;&#36134;&#65288;12.25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lxyt\my%20documents\&#20844;&#20849;&#30446;&#24405;\&#25351;&#26631;&#23545;&#36134;\&#33437;&#23665;&#21306;\2002&#24180;&#33437;&#23665;&#25351;&#26631;&#23545;&#36134;&#65288;12.25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7096;&#38376;&#39044;&#31639;\2014&#24180;&#39044;&#31639;&#27491;&#31295;\&#32473;&#3393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6164;&#26009;\&#20309;&#26093;&#33459;\2010&#24180;&#25991;&#20214;\2010&#24180;&#19982;&#30465;&#32467;&#31639;&#36164;&#26009;\&#20219;&#34183;\&#24037;&#20316;\2007&#24180;\&#35760;&#24080;\2007&#24180;&#35760;&#2408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370090799\FileRecv\&#32473;&#3393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0849;&#30446;&#24405;\&#25351;&#26631;&#23545;&#36134;\&#33437;&#23665;&#21306;\2002&#24180;&#33437;&#23665;&#25351;&#26631;&#23545;&#36134;&#65288;12.25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ocuments\Tencent%20Files\376366165\FileRecv\2016&#24180;&#22522;&#37329;&#39044;&#31639;&#34920;&#266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4&#24180;&#37096;&#38376;&#39044;&#31639;\2014&#24180;&#39044;&#31639;&#27491;&#31295;\&#32473;&#33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均衡性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土地使用权出让收支明细表"/>
      <sheetName val="城市基础设施配套费收支明细表   "/>
      <sheetName val="污水处理费"/>
      <sheetName val="其他政府性基金"/>
      <sheetName val="政府性基金预算收支明细表"/>
    </sheetNames>
    <sheetDataSet>
      <sheetData sheetId="1">
        <row r="22">
          <cell r="B22">
            <v>60927</v>
          </cell>
          <cell r="C22">
            <v>47325</v>
          </cell>
          <cell r="H22">
            <v>27191</v>
          </cell>
        </row>
        <row r="24">
          <cell r="G24">
            <v>12000</v>
          </cell>
          <cell r="H24">
            <v>20743</v>
          </cell>
        </row>
        <row r="25">
          <cell r="B25">
            <v>502</v>
          </cell>
          <cell r="C25">
            <v>716</v>
          </cell>
          <cell r="H25">
            <v>107</v>
          </cell>
        </row>
      </sheetData>
      <sheetData sheetId="2">
        <row r="14">
          <cell r="B14">
            <v>92</v>
          </cell>
          <cell r="C14">
            <v>50</v>
          </cell>
          <cell r="H14">
            <v>58</v>
          </cell>
        </row>
        <row r="16">
          <cell r="B16">
            <v>102</v>
          </cell>
          <cell r="C16">
            <v>108</v>
          </cell>
          <cell r="H16">
            <v>100</v>
          </cell>
        </row>
      </sheetData>
      <sheetData sheetId="3">
        <row r="15">
          <cell r="B15">
            <v>79</v>
          </cell>
          <cell r="C15">
            <v>90</v>
          </cell>
          <cell r="H15">
            <v>150</v>
          </cell>
        </row>
        <row r="17">
          <cell r="B17">
            <v>38</v>
          </cell>
          <cell r="C17">
            <v>117</v>
          </cell>
          <cell r="H17">
            <v>57</v>
          </cell>
        </row>
      </sheetData>
      <sheetData sheetId="4">
        <row r="15">
          <cell r="B15">
            <v>0</v>
          </cell>
          <cell r="C15">
            <v>0</v>
          </cell>
        </row>
        <row r="17">
          <cell r="B17">
            <v>10</v>
          </cell>
          <cell r="C17">
            <v>3</v>
          </cell>
          <cell r="H17">
            <v>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况表(表一"/>
      <sheetName val="基本情况表(表二）"/>
      <sheetName val="2019按税种8%"/>
      <sheetName val="公用事业资金明细表（表四正稿）"/>
      <sheetName val="单位经费测算表"/>
      <sheetName val="人员经费汇总（表五）"/>
      <sheetName val="人员明细之一"/>
      <sheetName val="人员明细之二 "/>
      <sheetName val="人员明细之三 "/>
      <sheetName val="人员明细之四 "/>
      <sheetName val="Sheet1"/>
    </sheetNames>
    <sheetDataSet>
      <sheetData sheetId="2">
        <row r="6">
          <cell r="B6">
            <v>43628.16</v>
          </cell>
        </row>
      </sheetData>
      <sheetData sheetId="3">
        <row r="5">
          <cell r="C5">
            <v>2621.8000000000006</v>
          </cell>
          <cell r="D5">
            <v>14352.45</v>
          </cell>
        </row>
        <row r="85">
          <cell r="B85">
            <v>0</v>
          </cell>
        </row>
        <row r="86">
          <cell r="B86">
            <v>0</v>
          </cell>
        </row>
        <row r="87">
          <cell r="C87">
            <v>678</v>
          </cell>
          <cell r="D87">
            <v>3365.5712000000003</v>
          </cell>
        </row>
        <row r="98">
          <cell r="C98">
            <v>165.2</v>
          </cell>
          <cell r="D98">
            <v>6600.23</v>
          </cell>
        </row>
        <row r="109">
          <cell r="C109">
            <v>5.4</v>
          </cell>
          <cell r="D109">
            <v>99</v>
          </cell>
        </row>
        <row r="113">
          <cell r="C113">
            <v>186</v>
          </cell>
          <cell r="D113">
            <v>381.74</v>
          </cell>
        </row>
        <row r="121">
          <cell r="C121">
            <v>386</v>
          </cell>
          <cell r="D121">
            <v>12321.36</v>
          </cell>
        </row>
        <row r="153">
          <cell r="C153">
            <v>277.8</v>
          </cell>
          <cell r="D153">
            <v>2766.1515999999997</v>
          </cell>
        </row>
        <row r="170">
          <cell r="C170">
            <v>52</v>
          </cell>
          <cell r="D170">
            <v>1300</v>
          </cell>
        </row>
        <row r="174">
          <cell r="C174">
            <v>289.7</v>
          </cell>
          <cell r="D174">
            <v>1588.25</v>
          </cell>
        </row>
        <row r="189">
          <cell r="C189">
            <v>905.0000000000001</v>
          </cell>
          <cell r="D189">
            <v>7810.283999999999</v>
          </cell>
        </row>
        <row r="221">
          <cell r="C221">
            <v>328.8</v>
          </cell>
          <cell r="D221">
            <v>1024.5000000000002</v>
          </cell>
        </row>
        <row r="230">
          <cell r="C230">
            <v>105.4</v>
          </cell>
          <cell r="D230">
            <v>2614.5208000000002</v>
          </cell>
        </row>
        <row r="237">
          <cell r="C237">
            <v>48.6</v>
          </cell>
          <cell r="D237">
            <v>78.06479999999999</v>
          </cell>
        </row>
        <row r="241">
          <cell r="C241">
            <v>0</v>
          </cell>
          <cell r="D241">
            <v>5</v>
          </cell>
        </row>
        <row r="243">
          <cell r="C243">
            <v>0</v>
          </cell>
          <cell r="D243">
            <v>0</v>
          </cell>
        </row>
        <row r="245">
          <cell r="C245">
            <v>125.8</v>
          </cell>
          <cell r="D245">
            <v>110.5565</v>
          </cell>
        </row>
        <row r="249">
          <cell r="C249">
            <v>20</v>
          </cell>
          <cell r="D249">
            <v>3977</v>
          </cell>
        </row>
        <row r="253">
          <cell r="C253">
            <v>0</v>
          </cell>
          <cell r="D253">
            <v>0</v>
          </cell>
        </row>
        <row r="255">
          <cell r="C255">
            <v>0</v>
          </cell>
          <cell r="D255">
            <v>1760</v>
          </cell>
        </row>
        <row r="257">
          <cell r="D257">
            <v>3692</v>
          </cell>
        </row>
        <row r="258">
          <cell r="D258">
            <v>5606.3369999999995</v>
          </cell>
        </row>
        <row r="259">
          <cell r="C259">
            <v>0</v>
          </cell>
        </row>
        <row r="260">
          <cell r="D260">
            <v>2000</v>
          </cell>
        </row>
        <row r="261">
          <cell r="D261">
            <v>1357</v>
          </cell>
        </row>
        <row r="262">
          <cell r="D262">
            <v>660</v>
          </cell>
        </row>
      </sheetData>
      <sheetData sheetId="5">
        <row r="7">
          <cell r="H7">
            <v>7851.630000000001</v>
          </cell>
        </row>
        <row r="8">
          <cell r="H8">
            <v>2122.7</v>
          </cell>
        </row>
        <row r="9">
          <cell r="H9">
            <v>3019.87</v>
          </cell>
        </row>
        <row r="10">
          <cell r="H10">
            <v>668.4000000000001</v>
          </cell>
        </row>
        <row r="11">
          <cell r="H11">
            <v>95.12</v>
          </cell>
        </row>
        <row r="12">
          <cell r="H12">
            <v>154.2</v>
          </cell>
        </row>
        <row r="13">
          <cell r="H13">
            <v>1140.5</v>
          </cell>
        </row>
        <row r="14">
          <cell r="H14">
            <v>12901.3</v>
          </cell>
        </row>
        <row r="15">
          <cell r="H15">
            <v>1131.4</v>
          </cell>
        </row>
        <row r="16">
          <cell r="H16">
            <v>307.28</v>
          </cell>
        </row>
        <row r="17">
          <cell r="H17">
            <v>1025.9</v>
          </cell>
        </row>
        <row r="18">
          <cell r="H18">
            <v>847.4000000000001</v>
          </cell>
        </row>
        <row r="19">
          <cell r="H19">
            <v>134.57</v>
          </cell>
        </row>
        <row r="20">
          <cell r="H20">
            <v>392.20000000000005</v>
          </cell>
        </row>
        <row r="21">
          <cell r="H21">
            <v>218.9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均衡性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均衡性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均衡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29"/>
  <sheetViews>
    <sheetView showZeros="0" view="pageBreakPreview" zoomScaleSheetLayoutView="100" workbookViewId="0" topLeftCell="A19">
      <selection activeCell="I5" sqref="I5"/>
    </sheetView>
  </sheetViews>
  <sheetFormatPr defaultColWidth="8.00390625" defaultRowHeight="14.25"/>
  <cols>
    <col min="1" max="1" width="28.625" style="297" customWidth="1"/>
    <col min="2" max="2" width="14.375" style="297" customWidth="1"/>
    <col min="3" max="3" width="11.625" style="297" customWidth="1"/>
    <col min="4" max="4" width="11.625" style="298" customWidth="1"/>
    <col min="5" max="5" width="28.625" style="297" customWidth="1"/>
    <col min="6" max="6" width="18.125" style="297" customWidth="1"/>
    <col min="7" max="7" width="11.625" style="297" customWidth="1"/>
    <col min="8" max="8" width="11.625" style="298" customWidth="1"/>
    <col min="9" max="9" width="11.50390625" style="297" bestFit="1" customWidth="1"/>
    <col min="10" max="16384" width="8.00390625" style="297" customWidth="1"/>
  </cols>
  <sheetData>
    <row r="1" ht="20.25" customHeight="1">
      <c r="A1" s="299" t="s">
        <v>0</v>
      </c>
    </row>
    <row r="2" spans="1:8" s="295" customFormat="1" ht="27" customHeight="1">
      <c r="A2" s="300" t="s">
        <v>1</v>
      </c>
      <c r="B2" s="300"/>
      <c r="C2" s="300"/>
      <c r="D2" s="301"/>
      <c r="E2" s="300"/>
      <c r="F2" s="300"/>
      <c r="G2" s="300"/>
      <c r="H2" s="301"/>
    </row>
    <row r="3" spans="1:8" ht="15.75" customHeight="1">
      <c r="A3" s="302"/>
      <c r="B3" s="303"/>
      <c r="C3" s="303"/>
      <c r="D3" s="304"/>
      <c r="E3" s="303"/>
      <c r="F3" s="305"/>
      <c r="G3" s="238" t="s">
        <v>2</v>
      </c>
      <c r="H3" s="238"/>
    </row>
    <row r="4" spans="1:8" s="296" customFormat="1" ht="18.75" customHeight="1">
      <c r="A4" s="306" t="s">
        <v>3</v>
      </c>
      <c r="B4" s="185" t="s">
        <v>4</v>
      </c>
      <c r="C4" s="186" t="s">
        <v>5</v>
      </c>
      <c r="D4" s="187" t="s">
        <v>6</v>
      </c>
      <c r="E4" s="307" t="s">
        <v>7</v>
      </c>
      <c r="F4" s="185" t="s">
        <v>4</v>
      </c>
      <c r="G4" s="186" t="s">
        <v>5</v>
      </c>
      <c r="H4" s="187" t="s">
        <v>6</v>
      </c>
    </row>
    <row r="5" spans="1:8" ht="18.75" customHeight="1">
      <c r="A5" s="308" t="s">
        <v>8</v>
      </c>
      <c r="B5" s="309">
        <v>41905</v>
      </c>
      <c r="C5" s="309">
        <v>37689</v>
      </c>
      <c r="D5" s="310">
        <f>SUM(B5/C5)</f>
        <v>1.1118628777627424</v>
      </c>
      <c r="E5" s="311" t="s">
        <v>9</v>
      </c>
      <c r="F5" s="312">
        <f>SUM(F6:F26)</f>
        <v>187932</v>
      </c>
      <c r="G5" s="312">
        <f>SUM(G6:G26)</f>
        <v>186015.57169599997</v>
      </c>
      <c r="H5" s="310">
        <f>SUM(F5/G5)</f>
        <v>1.0103025154643075</v>
      </c>
    </row>
    <row r="6" spans="1:8" ht="18.75" customHeight="1">
      <c r="A6" s="308" t="s">
        <v>10</v>
      </c>
      <c r="B6" s="309">
        <f>SUM(B7:B9)</f>
        <v>113943</v>
      </c>
      <c r="C6" s="309">
        <f>SUM(C7:C9)</f>
        <v>108914.42</v>
      </c>
      <c r="D6" s="310">
        <f aca="true" t="shared" si="0" ref="D6:D13">SUM(B6/C6)</f>
        <v>1.0461700112804164</v>
      </c>
      <c r="E6" s="313" t="s">
        <v>11</v>
      </c>
      <c r="F6" s="249">
        <v>21646</v>
      </c>
      <c r="G6" s="249">
        <v>24975.73</v>
      </c>
      <c r="H6" s="310">
        <f aca="true" t="shared" si="1" ref="H6:H33">SUM(F6/G6)</f>
        <v>0.8666813742781493</v>
      </c>
    </row>
    <row r="7" spans="1:8" ht="18.75" customHeight="1">
      <c r="A7" s="314" t="s">
        <v>12</v>
      </c>
      <c r="B7" s="315">
        <v>2737</v>
      </c>
      <c r="C7" s="315">
        <v>2737</v>
      </c>
      <c r="D7" s="310">
        <f t="shared" si="0"/>
        <v>1</v>
      </c>
      <c r="E7" s="313" t="s">
        <v>13</v>
      </c>
      <c r="F7" s="249">
        <v>200</v>
      </c>
      <c r="G7" s="249"/>
      <c r="H7" s="310"/>
    </row>
    <row r="8" spans="1:8" ht="18.75" customHeight="1">
      <c r="A8" s="314" t="s">
        <v>14</v>
      </c>
      <c r="B8" s="316">
        <v>72532</v>
      </c>
      <c r="C8" s="316">
        <v>65118.53</v>
      </c>
      <c r="D8" s="310">
        <f t="shared" si="0"/>
        <v>1.1138457824523988</v>
      </c>
      <c r="E8" s="313" t="s">
        <v>15</v>
      </c>
      <c r="F8" s="249">
        <v>8680</v>
      </c>
      <c r="G8" s="249">
        <v>6680.12</v>
      </c>
      <c r="H8" s="310">
        <f t="shared" si="1"/>
        <v>1.299377855487626</v>
      </c>
    </row>
    <row r="9" spans="1:8" ht="18.75" customHeight="1">
      <c r="A9" s="314" t="s">
        <v>16</v>
      </c>
      <c r="B9" s="315">
        <v>38674</v>
      </c>
      <c r="C9" s="315">
        <v>41058.89</v>
      </c>
      <c r="D9" s="310">
        <f t="shared" si="0"/>
        <v>0.9419153805667908</v>
      </c>
      <c r="E9" s="313" t="s">
        <v>17</v>
      </c>
      <c r="F9" s="249">
        <v>26016</v>
      </c>
      <c r="G9" s="249">
        <v>25763.77</v>
      </c>
      <c r="H9" s="310">
        <f t="shared" si="1"/>
        <v>1.0097901044761695</v>
      </c>
    </row>
    <row r="10" spans="1:8" ht="18.75" customHeight="1">
      <c r="A10" s="317" t="s">
        <v>18</v>
      </c>
      <c r="B10" s="309">
        <v>34959</v>
      </c>
      <c r="C10" s="309">
        <v>34960</v>
      </c>
      <c r="D10" s="310">
        <f t="shared" si="0"/>
        <v>0.9999713958810069</v>
      </c>
      <c r="E10" s="313" t="s">
        <v>19</v>
      </c>
      <c r="F10" s="249">
        <v>1788</v>
      </c>
      <c r="G10" s="249">
        <v>409.84</v>
      </c>
      <c r="H10" s="310">
        <f t="shared" si="1"/>
        <v>4.362678118290065</v>
      </c>
    </row>
    <row r="11" spans="1:8" ht="18.75" customHeight="1">
      <c r="A11" s="318" t="s">
        <v>20</v>
      </c>
      <c r="B11" s="309">
        <v>2259</v>
      </c>
      <c r="C11" s="309">
        <v>2259</v>
      </c>
      <c r="D11" s="310">
        <f t="shared" si="0"/>
        <v>1</v>
      </c>
      <c r="E11" s="313" t="s">
        <v>21</v>
      </c>
      <c r="F11" s="249">
        <v>2559</v>
      </c>
      <c r="G11" s="249">
        <v>1817.97</v>
      </c>
      <c r="H11" s="310">
        <f t="shared" si="1"/>
        <v>1.4076139870294888</v>
      </c>
    </row>
    <row r="12" spans="1:8" ht="18.75" customHeight="1">
      <c r="A12" s="318" t="s">
        <v>22</v>
      </c>
      <c r="B12" s="309">
        <v>560</v>
      </c>
      <c r="C12" s="309">
        <v>987</v>
      </c>
      <c r="D12" s="310">
        <f t="shared" si="0"/>
        <v>0.5673758865248227</v>
      </c>
      <c r="E12" s="313" t="s">
        <v>23</v>
      </c>
      <c r="F12" s="249">
        <v>28964</v>
      </c>
      <c r="G12" s="249">
        <v>29481.163696000003</v>
      </c>
      <c r="H12" s="310">
        <f t="shared" si="1"/>
        <v>0.9824578262468597</v>
      </c>
    </row>
    <row r="13" spans="1:8" ht="18.75" customHeight="1">
      <c r="A13" s="318" t="s">
        <v>24</v>
      </c>
      <c r="B13" s="309">
        <v>14300</v>
      </c>
      <c r="C13" s="309">
        <v>22400</v>
      </c>
      <c r="D13" s="310">
        <f t="shared" si="0"/>
        <v>0.6383928571428571</v>
      </c>
      <c r="E13" s="313" t="s">
        <v>25</v>
      </c>
      <c r="F13" s="249">
        <v>13920</v>
      </c>
      <c r="G13" s="249">
        <v>12356.27</v>
      </c>
      <c r="H13" s="310">
        <f t="shared" si="1"/>
        <v>1.126553563494485</v>
      </c>
    </row>
    <row r="14" spans="1:8" ht="18.75" customHeight="1">
      <c r="A14" s="319"/>
      <c r="B14" s="320"/>
      <c r="C14" s="320"/>
      <c r="D14" s="310"/>
      <c r="E14" s="313" t="s">
        <v>26</v>
      </c>
      <c r="F14" s="249">
        <v>4658</v>
      </c>
      <c r="G14" s="249">
        <v>3145.28</v>
      </c>
      <c r="H14" s="310">
        <f t="shared" si="1"/>
        <v>1.4809492318648896</v>
      </c>
    </row>
    <row r="15" spans="1:8" ht="18.75" customHeight="1">
      <c r="A15" s="321"/>
      <c r="B15" s="316"/>
      <c r="C15" s="316"/>
      <c r="D15" s="310"/>
      <c r="E15" s="313" t="s">
        <v>27</v>
      </c>
      <c r="F15" s="249">
        <v>3209</v>
      </c>
      <c r="G15" s="249">
        <v>2516.8999999999996</v>
      </c>
      <c r="H15" s="310">
        <f t="shared" si="1"/>
        <v>1.2749811275775758</v>
      </c>
    </row>
    <row r="16" spans="1:8" ht="18.75" customHeight="1">
      <c r="A16" s="322"/>
      <c r="B16" s="316"/>
      <c r="C16" s="316"/>
      <c r="D16" s="310"/>
      <c r="E16" s="313" t="s">
        <v>28</v>
      </c>
      <c r="F16" s="249">
        <v>47425</v>
      </c>
      <c r="G16" s="249">
        <v>30829.199999999997</v>
      </c>
      <c r="H16" s="310">
        <f t="shared" si="1"/>
        <v>1.5383143253798348</v>
      </c>
    </row>
    <row r="17" spans="1:8" ht="18.75" customHeight="1">
      <c r="A17" s="322"/>
      <c r="B17" s="316"/>
      <c r="C17" s="316"/>
      <c r="D17" s="310"/>
      <c r="E17" s="313" t="s">
        <v>29</v>
      </c>
      <c r="F17" s="249">
        <v>9620</v>
      </c>
      <c r="G17" s="249">
        <v>10438.058</v>
      </c>
      <c r="H17" s="310">
        <f t="shared" si="1"/>
        <v>0.921627375513721</v>
      </c>
    </row>
    <row r="18" spans="1:8" ht="18.75" customHeight="1">
      <c r="A18" s="322"/>
      <c r="B18" s="316"/>
      <c r="C18" s="316"/>
      <c r="D18" s="310"/>
      <c r="E18" s="313" t="s">
        <v>30</v>
      </c>
      <c r="F18" s="249">
        <v>1436</v>
      </c>
      <c r="G18" s="249">
        <v>2876.26</v>
      </c>
      <c r="H18" s="310">
        <f t="shared" si="1"/>
        <v>0.49925945498668406</v>
      </c>
    </row>
    <row r="19" spans="1:8" ht="18.75" customHeight="1">
      <c r="A19" s="323"/>
      <c r="B19" s="316"/>
      <c r="C19" s="316"/>
      <c r="D19" s="310"/>
      <c r="E19" s="313" t="s">
        <v>31</v>
      </c>
      <c r="F19" s="249">
        <v>885</v>
      </c>
      <c r="G19" s="249">
        <v>831.3</v>
      </c>
      <c r="H19" s="310">
        <f t="shared" si="1"/>
        <v>1.0645976181883796</v>
      </c>
    </row>
    <row r="20" spans="1:8" ht="18.75" customHeight="1">
      <c r="A20" s="323"/>
      <c r="B20" s="316"/>
      <c r="C20" s="316"/>
      <c r="D20" s="310"/>
      <c r="E20" s="313" t="s">
        <v>32</v>
      </c>
      <c r="F20" s="249">
        <v>27</v>
      </c>
      <c r="G20" s="249">
        <v>15</v>
      </c>
      <c r="H20" s="310">
        <f t="shared" si="1"/>
        <v>1.8</v>
      </c>
    </row>
    <row r="21" spans="1:8" ht="18.75" customHeight="1">
      <c r="A21" s="322"/>
      <c r="B21" s="316"/>
      <c r="C21" s="316"/>
      <c r="D21" s="310"/>
      <c r="E21" s="313" t="s">
        <v>33</v>
      </c>
      <c r="F21" s="249">
        <v>3604</v>
      </c>
      <c r="G21" s="249">
        <v>1762.69</v>
      </c>
      <c r="H21" s="310">
        <f t="shared" si="1"/>
        <v>2.0446022840090996</v>
      </c>
    </row>
    <row r="22" spans="1:8" ht="18.75" customHeight="1">
      <c r="A22" s="322"/>
      <c r="B22" s="316"/>
      <c r="C22" s="316"/>
      <c r="D22" s="310"/>
      <c r="E22" s="313" t="s">
        <v>34</v>
      </c>
      <c r="F22" s="249">
        <v>8910</v>
      </c>
      <c r="G22" s="249">
        <v>22982.3</v>
      </c>
      <c r="H22" s="310">
        <f t="shared" si="1"/>
        <v>0.38768965682285933</v>
      </c>
    </row>
    <row r="23" spans="1:8" ht="18.75" customHeight="1">
      <c r="A23" s="324"/>
      <c r="B23" s="316"/>
      <c r="C23" s="316"/>
      <c r="D23" s="310"/>
      <c r="E23" s="313" t="s">
        <v>35</v>
      </c>
      <c r="F23" s="249">
        <v>451</v>
      </c>
      <c r="G23" s="249">
        <v>472.63</v>
      </c>
      <c r="H23" s="310">
        <f t="shared" si="1"/>
        <v>0.9542348137020502</v>
      </c>
    </row>
    <row r="24" spans="1:8" ht="18.75" customHeight="1">
      <c r="A24" s="324"/>
      <c r="B24" s="316"/>
      <c r="C24" s="316"/>
      <c r="D24" s="310"/>
      <c r="E24" s="325" t="s">
        <v>36</v>
      </c>
      <c r="F24" s="249"/>
      <c r="G24" s="249">
        <v>1600</v>
      </c>
      <c r="H24" s="310">
        <f t="shared" si="1"/>
        <v>0</v>
      </c>
    </row>
    <row r="25" spans="1:8" ht="18.75" customHeight="1">
      <c r="A25" s="324"/>
      <c r="B25" s="316"/>
      <c r="C25" s="316"/>
      <c r="D25" s="310"/>
      <c r="E25" s="313" t="s">
        <v>37</v>
      </c>
      <c r="F25" s="249">
        <v>96</v>
      </c>
      <c r="G25" s="249">
        <v>2960</v>
      </c>
      <c r="H25" s="310">
        <f t="shared" si="1"/>
        <v>0.032432432432432434</v>
      </c>
    </row>
    <row r="26" spans="1:8" ht="18.75" customHeight="1">
      <c r="A26" s="317"/>
      <c r="B26" s="309"/>
      <c r="C26" s="326"/>
      <c r="D26" s="310"/>
      <c r="E26" s="313" t="s">
        <v>38</v>
      </c>
      <c r="F26" s="249">
        <v>3838</v>
      </c>
      <c r="G26" s="249">
        <v>4101.09</v>
      </c>
      <c r="H26" s="310">
        <f t="shared" si="1"/>
        <v>0.935848762158353</v>
      </c>
    </row>
    <row r="27" spans="1:8" ht="18.75" customHeight="1">
      <c r="A27" s="318"/>
      <c r="B27" s="309"/>
      <c r="C27" s="326"/>
      <c r="D27" s="310"/>
      <c r="E27" s="311" t="s">
        <v>39</v>
      </c>
      <c r="F27" s="244">
        <v>17539</v>
      </c>
      <c r="G27" s="244">
        <v>19062</v>
      </c>
      <c r="H27" s="310">
        <f t="shared" si="1"/>
        <v>0.9201028223691113</v>
      </c>
    </row>
    <row r="28" spans="1:8" ht="18.75" customHeight="1">
      <c r="A28" s="317"/>
      <c r="B28" s="309"/>
      <c r="C28" s="326"/>
      <c r="D28" s="310"/>
      <c r="E28" s="311" t="s">
        <v>40</v>
      </c>
      <c r="F28" s="244">
        <v>1955</v>
      </c>
      <c r="G28" s="244">
        <v>2130</v>
      </c>
      <c r="H28" s="310">
        <f t="shared" si="1"/>
        <v>0.9178403755868545</v>
      </c>
    </row>
    <row r="29" spans="1:8" ht="18.75" customHeight="1">
      <c r="A29" s="318"/>
      <c r="B29" s="309"/>
      <c r="C29" s="326"/>
      <c r="D29" s="310"/>
      <c r="E29" s="311" t="s">
        <v>41</v>
      </c>
      <c r="F29" s="244">
        <v>500</v>
      </c>
      <c r="G29" s="244">
        <v>0</v>
      </c>
      <c r="H29" s="310"/>
    </row>
    <row r="30" spans="1:8" ht="18.75" customHeight="1">
      <c r="A30" s="318"/>
      <c r="B30" s="309"/>
      <c r="C30" s="326"/>
      <c r="D30" s="310"/>
      <c r="E30" s="311" t="s">
        <v>42</v>
      </c>
      <c r="F30" s="244"/>
      <c r="G30" s="327">
        <v>1</v>
      </c>
      <c r="H30" s="310">
        <f t="shared" si="1"/>
        <v>0</v>
      </c>
    </row>
    <row r="31" spans="1:8" ht="18.75" customHeight="1">
      <c r="A31" s="318"/>
      <c r="B31" s="309"/>
      <c r="C31" s="326"/>
      <c r="D31" s="310"/>
      <c r="E31" s="311" t="s">
        <v>43</v>
      </c>
      <c r="F31" s="244"/>
      <c r="G31" s="327"/>
      <c r="H31" s="310"/>
    </row>
    <row r="32" spans="1:8" ht="18.75" customHeight="1">
      <c r="A32" s="318"/>
      <c r="B32" s="309"/>
      <c r="C32" s="326"/>
      <c r="D32" s="310"/>
      <c r="E32" s="311" t="s">
        <v>44</v>
      </c>
      <c r="F32" s="244">
        <f>F30-F31</f>
        <v>0</v>
      </c>
      <c r="G32" s="244">
        <f>G30-G31</f>
        <v>1</v>
      </c>
      <c r="H32" s="310">
        <f t="shared" si="1"/>
        <v>0</v>
      </c>
    </row>
    <row r="33" spans="1:8" ht="18.75" customHeight="1">
      <c r="A33" s="307" t="s">
        <v>45</v>
      </c>
      <c r="B33" s="312">
        <f>B5+B6+B10+B11+B12+B13</f>
        <v>207926</v>
      </c>
      <c r="C33" s="312">
        <f>C5+C6+C10+C11+C12+C13</f>
        <v>207209.41999999998</v>
      </c>
      <c r="D33" s="310">
        <f>SUM(B33/C33)</f>
        <v>1.0034582404603034</v>
      </c>
      <c r="E33" s="328" t="s">
        <v>46</v>
      </c>
      <c r="F33" s="312">
        <f>F5+F27+F28+F29+F32+F30</f>
        <v>207926</v>
      </c>
      <c r="G33" s="312">
        <f>G5++G27+G28+G29+G30</f>
        <v>207208.57169599997</v>
      </c>
      <c r="H33" s="310">
        <f t="shared" si="1"/>
        <v>1.0034623485801184</v>
      </c>
    </row>
    <row r="34" spans="5:8" ht="21" customHeight="1">
      <c r="E34" s="329"/>
      <c r="F34" s="330">
        <f>B33-F33</f>
        <v>0</v>
      </c>
      <c r="G34" s="331">
        <f>C33-G33</f>
        <v>0.8483040000137407</v>
      </c>
      <c r="H34" s="332"/>
    </row>
    <row r="35" spans="5:8" ht="21" customHeight="1">
      <c r="E35" s="329"/>
      <c r="F35" s="331"/>
      <c r="G35" s="330"/>
      <c r="H35" s="332"/>
    </row>
    <row r="36" spans="1:8" s="296" customFormat="1" ht="30.75" customHeight="1">
      <c r="A36" s="297"/>
      <c r="B36" s="297"/>
      <c r="C36" s="297"/>
      <c r="D36" s="298"/>
      <c r="E36" s="333"/>
      <c r="F36" s="334"/>
      <c r="G36" s="334"/>
      <c r="H36" s="335"/>
    </row>
    <row r="37" spans="5:8" ht="19.5" customHeight="1">
      <c r="E37" s="333"/>
      <c r="F37" s="334"/>
      <c r="G37" s="334"/>
      <c r="H37" s="335"/>
    </row>
    <row r="38" spans="5:8" ht="19.5" customHeight="1">
      <c r="E38" s="333"/>
      <c r="F38" s="336"/>
      <c r="G38" s="334"/>
      <c r="H38" s="335"/>
    </row>
    <row r="39" spans="5:8" ht="19.5" customHeight="1">
      <c r="E39" s="333"/>
      <c r="F39" s="334"/>
      <c r="G39" s="334"/>
      <c r="H39" s="335"/>
    </row>
    <row r="40" spans="5:8" ht="15">
      <c r="E40" s="333"/>
      <c r="F40" s="334"/>
      <c r="G40" s="334"/>
      <c r="H40" s="335"/>
    </row>
    <row r="41" spans="5:8" ht="15">
      <c r="E41" s="333"/>
      <c r="F41" s="334"/>
      <c r="G41" s="334"/>
      <c r="H41" s="335"/>
    </row>
    <row r="42" spans="5:8" ht="15">
      <c r="E42" s="333"/>
      <c r="F42" s="334"/>
      <c r="G42" s="334"/>
      <c r="H42" s="335"/>
    </row>
    <row r="43" spans="5:8" ht="15">
      <c r="E43" s="333"/>
      <c r="F43" s="334"/>
      <c r="G43" s="334"/>
      <c r="H43" s="335"/>
    </row>
    <row r="44" spans="5:8" ht="15">
      <c r="E44" s="333"/>
      <c r="F44" s="334"/>
      <c r="G44" s="334"/>
      <c r="H44" s="335"/>
    </row>
    <row r="45" spans="5:8" ht="15">
      <c r="E45" s="333"/>
      <c r="F45" s="334"/>
      <c r="G45" s="334"/>
      <c r="H45" s="335"/>
    </row>
    <row r="46" spans="5:8" ht="15">
      <c r="E46" s="333"/>
      <c r="F46" s="334"/>
      <c r="G46" s="334"/>
      <c r="H46" s="335"/>
    </row>
    <row r="47" spans="5:8" ht="15">
      <c r="E47" s="333"/>
      <c r="F47" s="334"/>
      <c r="G47" s="334"/>
      <c r="H47" s="335"/>
    </row>
    <row r="48" spans="5:8" ht="15">
      <c r="E48" s="333"/>
      <c r="F48" s="334"/>
      <c r="G48" s="334"/>
      <c r="H48" s="335"/>
    </row>
    <row r="49" spans="5:8" ht="15">
      <c r="E49" s="333"/>
      <c r="F49" s="334"/>
      <c r="G49" s="334"/>
      <c r="H49" s="335"/>
    </row>
    <row r="50" spans="5:8" ht="15">
      <c r="E50" s="333"/>
      <c r="F50" s="334"/>
      <c r="G50" s="334"/>
      <c r="H50" s="335"/>
    </row>
    <row r="51" spans="5:8" ht="15">
      <c r="E51" s="333"/>
      <c r="F51" s="334"/>
      <c r="G51" s="334"/>
      <c r="H51" s="335"/>
    </row>
    <row r="52" spans="5:8" ht="15">
      <c r="E52" s="333"/>
      <c r="F52" s="334"/>
      <c r="G52" s="334"/>
      <c r="H52" s="335"/>
    </row>
    <row r="53" spans="5:8" ht="15">
      <c r="E53" s="333"/>
      <c r="F53" s="334"/>
      <c r="G53" s="334"/>
      <c r="H53" s="335"/>
    </row>
    <row r="54" spans="5:8" ht="15">
      <c r="E54" s="333"/>
      <c r="F54" s="334"/>
      <c r="G54" s="334"/>
      <c r="H54" s="335"/>
    </row>
    <row r="55" spans="5:8" ht="15">
      <c r="E55" s="333"/>
      <c r="F55" s="334"/>
      <c r="G55" s="334"/>
      <c r="H55" s="335"/>
    </row>
    <row r="56" spans="5:8" ht="15">
      <c r="E56" s="333"/>
      <c r="F56" s="334"/>
      <c r="G56" s="334"/>
      <c r="H56" s="335"/>
    </row>
    <row r="57" spans="5:8" ht="15">
      <c r="E57" s="333"/>
      <c r="F57" s="334"/>
      <c r="G57" s="334"/>
      <c r="H57" s="335"/>
    </row>
    <row r="58" spans="5:8" ht="15">
      <c r="E58" s="333"/>
      <c r="F58" s="334"/>
      <c r="G58" s="334"/>
      <c r="H58" s="335"/>
    </row>
    <row r="59" spans="5:8" ht="15">
      <c r="E59" s="333"/>
      <c r="F59" s="334"/>
      <c r="G59" s="334"/>
      <c r="H59" s="335"/>
    </row>
    <row r="60" spans="5:8" ht="15">
      <c r="E60" s="333"/>
      <c r="F60" s="334"/>
      <c r="G60" s="334"/>
      <c r="H60" s="335"/>
    </row>
    <row r="61" spans="5:8" ht="15">
      <c r="E61" s="333"/>
      <c r="F61" s="334"/>
      <c r="G61" s="334"/>
      <c r="H61" s="335"/>
    </row>
    <row r="62" spans="5:8" ht="15">
      <c r="E62" s="333"/>
      <c r="F62" s="334"/>
      <c r="G62" s="334"/>
      <c r="H62" s="335"/>
    </row>
    <row r="63" spans="5:8" ht="15">
      <c r="E63" s="333"/>
      <c r="F63" s="334"/>
      <c r="G63" s="334"/>
      <c r="H63" s="335"/>
    </row>
    <row r="64" spans="5:8" ht="15">
      <c r="E64" s="333"/>
      <c r="F64" s="334"/>
      <c r="G64" s="334"/>
      <c r="H64" s="335"/>
    </row>
    <row r="65" spans="5:8" ht="15">
      <c r="E65" s="333"/>
      <c r="F65" s="334"/>
      <c r="G65" s="334"/>
      <c r="H65" s="335"/>
    </row>
    <row r="66" spans="5:8" ht="15">
      <c r="E66" s="333"/>
      <c r="F66" s="334"/>
      <c r="G66" s="334"/>
      <c r="H66" s="335"/>
    </row>
    <row r="67" spans="5:8" ht="15">
      <c r="E67" s="333"/>
      <c r="F67" s="334"/>
      <c r="G67" s="334"/>
      <c r="H67" s="335"/>
    </row>
    <row r="68" spans="5:8" ht="15">
      <c r="E68" s="333"/>
      <c r="F68" s="334"/>
      <c r="G68" s="334"/>
      <c r="H68" s="335"/>
    </row>
    <row r="69" spans="5:8" ht="15">
      <c r="E69" s="333"/>
      <c r="F69" s="334"/>
      <c r="G69" s="334"/>
      <c r="H69" s="335"/>
    </row>
    <row r="70" spans="5:8" ht="15">
      <c r="E70" s="333"/>
      <c r="F70" s="334"/>
      <c r="G70" s="334"/>
      <c r="H70" s="335"/>
    </row>
    <row r="71" spans="5:8" ht="15">
      <c r="E71" s="333"/>
      <c r="F71" s="334"/>
      <c r="G71" s="334"/>
      <c r="H71" s="335"/>
    </row>
    <row r="72" spans="5:8" ht="15">
      <c r="E72" s="333"/>
      <c r="F72" s="334"/>
      <c r="G72" s="334"/>
      <c r="H72" s="335"/>
    </row>
    <row r="73" spans="5:8" ht="15">
      <c r="E73" s="333"/>
      <c r="F73" s="334"/>
      <c r="G73" s="334"/>
      <c r="H73" s="335"/>
    </row>
    <row r="74" spans="5:8" ht="15">
      <c r="E74" s="333"/>
      <c r="F74" s="334"/>
      <c r="G74" s="334"/>
      <c r="H74" s="335"/>
    </row>
    <row r="75" spans="5:8" ht="15">
      <c r="E75" s="333"/>
      <c r="F75" s="334"/>
      <c r="G75" s="334"/>
      <c r="H75" s="335"/>
    </row>
    <row r="76" spans="5:8" ht="15">
      <c r="E76" s="333"/>
      <c r="F76" s="334"/>
      <c r="G76" s="334"/>
      <c r="H76" s="335"/>
    </row>
    <row r="77" spans="5:8" ht="15">
      <c r="E77" s="333"/>
      <c r="F77" s="334"/>
      <c r="G77" s="334"/>
      <c r="H77" s="335"/>
    </row>
    <row r="78" spans="5:8" ht="15">
      <c r="E78" s="333"/>
      <c r="F78" s="334"/>
      <c r="G78" s="334"/>
      <c r="H78" s="335"/>
    </row>
    <row r="79" spans="5:8" ht="15">
      <c r="E79" s="333"/>
      <c r="F79" s="334"/>
      <c r="G79" s="334"/>
      <c r="H79" s="335"/>
    </row>
    <row r="80" spans="5:8" ht="15">
      <c r="E80" s="333"/>
      <c r="F80" s="334"/>
      <c r="G80" s="334"/>
      <c r="H80" s="335"/>
    </row>
    <row r="81" spans="5:8" ht="15">
      <c r="E81" s="333"/>
      <c r="F81" s="334"/>
      <c r="G81" s="334"/>
      <c r="H81" s="335"/>
    </row>
    <row r="82" spans="5:8" ht="15">
      <c r="E82" s="333"/>
      <c r="F82" s="334"/>
      <c r="G82" s="334"/>
      <c r="H82" s="335"/>
    </row>
    <row r="83" spans="5:8" ht="15">
      <c r="E83" s="333"/>
      <c r="F83" s="334"/>
      <c r="G83" s="334"/>
      <c r="H83" s="335"/>
    </row>
    <row r="84" spans="5:8" ht="15">
      <c r="E84" s="333"/>
      <c r="F84" s="334"/>
      <c r="G84" s="334"/>
      <c r="H84" s="335"/>
    </row>
    <row r="85" spans="5:8" ht="15">
      <c r="E85" s="333"/>
      <c r="F85" s="334"/>
      <c r="G85" s="334"/>
      <c r="H85" s="335"/>
    </row>
    <row r="86" spans="5:8" ht="15">
      <c r="E86" s="333"/>
      <c r="F86" s="334"/>
      <c r="G86" s="334"/>
      <c r="H86" s="335"/>
    </row>
    <row r="87" spans="5:8" ht="15">
      <c r="E87" s="333"/>
      <c r="F87" s="334"/>
      <c r="G87" s="334"/>
      <c r="H87" s="335"/>
    </row>
    <row r="88" spans="5:8" ht="15">
      <c r="E88" s="333"/>
      <c r="F88" s="334"/>
      <c r="G88" s="334"/>
      <c r="H88" s="335"/>
    </row>
    <row r="89" spans="5:8" ht="15">
      <c r="E89" s="333"/>
      <c r="F89" s="334"/>
      <c r="G89" s="334"/>
      <c r="H89" s="335"/>
    </row>
    <row r="90" spans="5:8" ht="15">
      <c r="E90" s="333"/>
      <c r="F90" s="334"/>
      <c r="G90" s="334"/>
      <c r="H90" s="335"/>
    </row>
    <row r="91" spans="5:8" ht="15">
      <c r="E91" s="333"/>
      <c r="F91" s="334"/>
      <c r="G91" s="334"/>
      <c r="H91" s="335"/>
    </row>
    <row r="92" spans="5:8" ht="15">
      <c r="E92" s="333"/>
      <c r="F92" s="334"/>
      <c r="G92" s="334"/>
      <c r="H92" s="335"/>
    </row>
    <row r="93" spans="5:8" ht="15">
      <c r="E93" s="333"/>
      <c r="F93" s="334"/>
      <c r="G93" s="334"/>
      <c r="H93" s="335"/>
    </row>
    <row r="94" spans="5:8" ht="15">
      <c r="E94" s="333"/>
      <c r="F94" s="334"/>
      <c r="G94" s="334"/>
      <c r="H94" s="335"/>
    </row>
    <row r="95" spans="5:8" ht="15">
      <c r="E95" s="333"/>
      <c r="F95" s="334"/>
      <c r="G95" s="334"/>
      <c r="H95" s="335"/>
    </row>
    <row r="96" spans="5:8" ht="15">
      <c r="E96" s="333"/>
      <c r="F96" s="334"/>
      <c r="G96" s="334"/>
      <c r="H96" s="335"/>
    </row>
    <row r="97" spans="5:8" ht="15">
      <c r="E97" s="333"/>
      <c r="F97" s="334"/>
      <c r="G97" s="334"/>
      <c r="H97" s="335"/>
    </row>
    <row r="98" spans="5:8" ht="15">
      <c r="E98" s="333"/>
      <c r="F98" s="334"/>
      <c r="G98" s="334"/>
      <c r="H98" s="335"/>
    </row>
    <row r="99" spans="5:8" ht="15">
      <c r="E99" s="333"/>
      <c r="F99" s="334"/>
      <c r="G99" s="334"/>
      <c r="H99" s="335"/>
    </row>
    <row r="100" spans="5:8" ht="15">
      <c r="E100" s="333"/>
      <c r="F100" s="334"/>
      <c r="G100" s="334"/>
      <c r="H100" s="335"/>
    </row>
    <row r="101" spans="5:8" ht="15">
      <c r="E101" s="333"/>
      <c r="F101" s="334"/>
      <c r="G101" s="334"/>
      <c r="H101" s="335"/>
    </row>
    <row r="102" spans="5:8" ht="15">
      <c r="E102" s="333"/>
      <c r="F102" s="334"/>
      <c r="G102" s="334"/>
      <c r="H102" s="335"/>
    </row>
    <row r="103" spans="5:8" ht="15">
      <c r="E103" s="333"/>
      <c r="F103" s="334"/>
      <c r="G103" s="334"/>
      <c r="H103" s="335"/>
    </row>
    <row r="104" spans="5:8" ht="15">
      <c r="E104" s="333"/>
      <c r="F104" s="334"/>
      <c r="G104" s="334"/>
      <c r="H104" s="335"/>
    </row>
    <row r="105" spans="5:8" ht="15">
      <c r="E105" s="333"/>
      <c r="F105" s="334"/>
      <c r="G105" s="334"/>
      <c r="H105" s="335"/>
    </row>
    <row r="106" spans="5:8" ht="15">
      <c r="E106" s="337"/>
      <c r="F106" s="338"/>
      <c r="G106" s="338"/>
      <c r="H106" s="339"/>
    </row>
    <row r="107" spans="5:8" ht="15">
      <c r="E107" s="337"/>
      <c r="F107" s="338"/>
      <c r="G107" s="338"/>
      <c r="H107" s="339"/>
    </row>
    <row r="108" spans="5:8" ht="15">
      <c r="E108" s="337"/>
      <c r="F108" s="338"/>
      <c r="G108" s="338"/>
      <c r="H108" s="339"/>
    </row>
    <row r="109" spans="5:8" ht="15">
      <c r="E109" s="337"/>
      <c r="F109" s="338"/>
      <c r="G109" s="338"/>
      <c r="H109" s="339"/>
    </row>
    <row r="110" spans="5:8" ht="15">
      <c r="E110" s="337"/>
      <c r="F110" s="338"/>
      <c r="G110" s="338"/>
      <c r="H110" s="339"/>
    </row>
    <row r="111" spans="5:8" ht="15">
      <c r="E111" s="337"/>
      <c r="F111" s="338"/>
      <c r="G111" s="338"/>
      <c r="H111" s="339"/>
    </row>
    <row r="112" spans="5:8" ht="15">
      <c r="E112" s="337"/>
      <c r="F112" s="338"/>
      <c r="G112" s="338"/>
      <c r="H112" s="339"/>
    </row>
    <row r="113" spans="5:8" ht="15">
      <c r="E113" s="337"/>
      <c r="F113" s="338"/>
      <c r="G113" s="338"/>
      <c r="H113" s="339"/>
    </row>
    <row r="114" spans="5:8" ht="15">
      <c r="E114" s="337"/>
      <c r="F114" s="338"/>
      <c r="G114" s="338"/>
      <c r="H114" s="339"/>
    </row>
    <row r="115" spans="5:8" ht="15">
      <c r="E115" s="337"/>
      <c r="F115" s="338"/>
      <c r="G115" s="338"/>
      <c r="H115" s="339"/>
    </row>
    <row r="116" spans="5:8" ht="15">
      <c r="E116" s="337"/>
      <c r="F116" s="338"/>
      <c r="G116" s="338"/>
      <c r="H116" s="339"/>
    </row>
    <row r="117" spans="5:8" ht="15">
      <c r="E117" s="337"/>
      <c r="F117" s="338"/>
      <c r="G117" s="338"/>
      <c r="H117" s="339"/>
    </row>
    <row r="118" spans="5:8" ht="15">
      <c r="E118" s="337"/>
      <c r="F118" s="338"/>
      <c r="G118" s="338"/>
      <c r="H118" s="339"/>
    </row>
    <row r="119" spans="5:8" ht="15">
      <c r="E119" s="337"/>
      <c r="F119" s="338"/>
      <c r="G119" s="338"/>
      <c r="H119" s="339"/>
    </row>
    <row r="120" spans="5:8" ht="15">
      <c r="E120" s="337"/>
      <c r="F120" s="338"/>
      <c r="G120" s="338"/>
      <c r="H120" s="339"/>
    </row>
    <row r="121" spans="5:8" ht="15">
      <c r="E121" s="337"/>
      <c r="F121" s="338"/>
      <c r="G121" s="338"/>
      <c r="H121" s="339"/>
    </row>
    <row r="122" spans="5:8" ht="15">
      <c r="E122" s="337"/>
      <c r="F122" s="338"/>
      <c r="G122" s="338"/>
      <c r="H122" s="339"/>
    </row>
    <row r="123" spans="5:8" ht="15">
      <c r="E123" s="337"/>
      <c r="F123" s="338"/>
      <c r="G123" s="338"/>
      <c r="H123" s="339"/>
    </row>
    <row r="124" spans="5:8" ht="15">
      <c r="E124" s="337"/>
      <c r="F124" s="338"/>
      <c r="G124" s="338"/>
      <c r="H124" s="339"/>
    </row>
    <row r="125" spans="5:8" ht="15">
      <c r="E125" s="337"/>
      <c r="F125" s="338"/>
      <c r="G125" s="338"/>
      <c r="H125" s="339"/>
    </row>
    <row r="126" spans="5:8" ht="15">
      <c r="E126" s="337"/>
      <c r="F126" s="338"/>
      <c r="G126" s="338"/>
      <c r="H126" s="339"/>
    </row>
    <row r="127" spans="5:8" ht="15">
      <c r="E127" s="337"/>
      <c r="F127" s="338"/>
      <c r="G127" s="338"/>
      <c r="H127" s="339"/>
    </row>
    <row r="128" spans="5:8" ht="15">
      <c r="E128" s="337"/>
      <c r="F128" s="338"/>
      <c r="G128" s="338"/>
      <c r="H128" s="339"/>
    </row>
    <row r="129" spans="5:8" ht="15">
      <c r="E129" s="337"/>
      <c r="F129" s="338"/>
      <c r="G129" s="338"/>
      <c r="H129" s="339"/>
    </row>
    <row r="130" spans="5:8" ht="15">
      <c r="E130" s="337"/>
      <c r="F130" s="338"/>
      <c r="G130" s="338"/>
      <c r="H130" s="339"/>
    </row>
    <row r="131" spans="5:8" ht="15">
      <c r="E131" s="337"/>
      <c r="F131" s="338"/>
      <c r="G131" s="338"/>
      <c r="H131" s="339"/>
    </row>
    <row r="132" spans="5:8" ht="15">
      <c r="E132" s="337"/>
      <c r="F132" s="338"/>
      <c r="G132" s="338"/>
      <c r="H132" s="339"/>
    </row>
    <row r="133" spans="5:8" ht="15">
      <c r="E133" s="337"/>
      <c r="F133" s="338"/>
      <c r="G133" s="338"/>
      <c r="H133" s="339"/>
    </row>
    <row r="134" spans="5:8" ht="15">
      <c r="E134" s="337"/>
      <c r="F134" s="338"/>
      <c r="G134" s="338"/>
      <c r="H134" s="339"/>
    </row>
    <row r="135" spans="5:8" ht="15">
      <c r="E135" s="337"/>
      <c r="F135" s="338"/>
      <c r="G135" s="338"/>
      <c r="H135" s="339"/>
    </row>
    <row r="136" spans="5:8" ht="15">
      <c r="E136" s="337"/>
      <c r="F136" s="338"/>
      <c r="G136" s="338"/>
      <c r="H136" s="339"/>
    </row>
    <row r="137" spans="5:8" ht="15">
      <c r="E137" s="337"/>
      <c r="F137" s="338"/>
      <c r="G137" s="338"/>
      <c r="H137" s="339"/>
    </row>
    <row r="138" spans="5:8" ht="15">
      <c r="E138" s="337"/>
      <c r="F138" s="338"/>
      <c r="G138" s="338"/>
      <c r="H138" s="339"/>
    </row>
    <row r="139" spans="5:8" ht="15">
      <c r="E139" s="337"/>
      <c r="F139" s="338"/>
      <c r="G139" s="338"/>
      <c r="H139" s="339"/>
    </row>
    <row r="140" spans="5:8" ht="15">
      <c r="E140" s="337"/>
      <c r="F140" s="338"/>
      <c r="G140" s="338"/>
      <c r="H140" s="339"/>
    </row>
    <row r="141" spans="5:8" ht="15">
      <c r="E141" s="337"/>
      <c r="F141" s="338"/>
      <c r="G141" s="338"/>
      <c r="H141" s="339"/>
    </row>
    <row r="142" spans="5:8" ht="15">
      <c r="E142" s="337"/>
      <c r="F142" s="338"/>
      <c r="G142" s="338"/>
      <c r="H142" s="339"/>
    </row>
    <row r="143" spans="5:8" ht="15">
      <c r="E143" s="337"/>
      <c r="F143" s="338"/>
      <c r="G143" s="338"/>
      <c r="H143" s="339"/>
    </row>
    <row r="144" spans="5:8" ht="15">
      <c r="E144" s="337"/>
      <c r="F144" s="338"/>
      <c r="G144" s="338"/>
      <c r="H144" s="339"/>
    </row>
    <row r="145" spans="5:8" ht="15">
      <c r="E145" s="337"/>
      <c r="F145" s="338"/>
      <c r="G145" s="338"/>
      <c r="H145" s="339"/>
    </row>
    <row r="146" spans="5:8" ht="15">
      <c r="E146" s="337"/>
      <c r="F146" s="338"/>
      <c r="G146" s="338"/>
      <c r="H146" s="339"/>
    </row>
    <row r="147" spans="5:8" ht="15">
      <c r="E147" s="337"/>
      <c r="F147" s="338"/>
      <c r="G147" s="338"/>
      <c r="H147" s="339"/>
    </row>
    <row r="148" spans="5:8" ht="15">
      <c r="E148" s="337"/>
      <c r="F148" s="338"/>
      <c r="G148" s="338"/>
      <c r="H148" s="339"/>
    </row>
    <row r="149" spans="5:8" ht="15">
      <c r="E149" s="337"/>
      <c r="F149" s="338"/>
      <c r="G149" s="338"/>
      <c r="H149" s="339"/>
    </row>
    <row r="150" spans="5:8" ht="15">
      <c r="E150" s="337"/>
      <c r="F150" s="338"/>
      <c r="G150" s="338"/>
      <c r="H150" s="339"/>
    </row>
    <row r="151" spans="5:8" ht="15">
      <c r="E151" s="337"/>
      <c r="F151" s="338"/>
      <c r="G151" s="338"/>
      <c r="H151" s="339"/>
    </row>
    <row r="152" spans="5:8" ht="15">
      <c r="E152" s="337"/>
      <c r="F152" s="338"/>
      <c r="G152" s="338"/>
      <c r="H152" s="339"/>
    </row>
    <row r="153" spans="5:8" ht="15">
      <c r="E153" s="337"/>
      <c r="F153" s="338"/>
      <c r="G153" s="338"/>
      <c r="H153" s="339"/>
    </row>
    <row r="154" spans="5:8" ht="15">
      <c r="E154" s="337"/>
      <c r="F154" s="338"/>
      <c r="G154" s="338"/>
      <c r="H154" s="339"/>
    </row>
    <row r="155" spans="5:8" ht="15">
      <c r="E155" s="337"/>
      <c r="F155" s="338"/>
      <c r="G155" s="338"/>
      <c r="H155" s="339"/>
    </row>
    <row r="156" spans="5:8" ht="15">
      <c r="E156" s="337"/>
      <c r="F156" s="338"/>
      <c r="G156" s="338"/>
      <c r="H156" s="339"/>
    </row>
    <row r="157" spans="5:8" ht="15">
      <c r="E157" s="337"/>
      <c r="F157" s="338"/>
      <c r="G157" s="338"/>
      <c r="H157" s="339"/>
    </row>
    <row r="158" spans="5:8" ht="15">
      <c r="E158" s="337"/>
      <c r="F158" s="338"/>
      <c r="G158" s="338"/>
      <c r="H158" s="339"/>
    </row>
    <row r="159" ht="12.75">
      <c r="E159" s="340"/>
    </row>
    <row r="160" ht="12.75">
      <c r="E160" s="340"/>
    </row>
    <row r="161" ht="12.75">
      <c r="E161" s="340"/>
    </row>
    <row r="162" ht="12.75">
      <c r="E162" s="340"/>
    </row>
    <row r="163" ht="12.75">
      <c r="E163" s="340"/>
    </row>
    <row r="164" ht="12.75">
      <c r="E164" s="340"/>
    </row>
    <row r="165" ht="12.75">
      <c r="E165" s="340"/>
    </row>
    <row r="166" ht="12.75">
      <c r="E166" s="340"/>
    </row>
    <row r="167" ht="12.75">
      <c r="E167" s="340"/>
    </row>
    <row r="168" ht="12.75">
      <c r="E168" s="340"/>
    </row>
    <row r="169" ht="12.75">
      <c r="E169" s="340"/>
    </row>
    <row r="170" ht="12.75">
      <c r="E170" s="340"/>
    </row>
    <row r="171" ht="12.75">
      <c r="E171" s="340"/>
    </row>
    <row r="172" ht="12.75">
      <c r="E172" s="340"/>
    </row>
    <row r="173" ht="12.75">
      <c r="E173" s="340"/>
    </row>
    <row r="174" ht="12.75">
      <c r="E174" s="340"/>
    </row>
    <row r="175" ht="12.75">
      <c r="E175" s="340"/>
    </row>
    <row r="176" ht="12.75">
      <c r="E176" s="340"/>
    </row>
    <row r="177" ht="12.75">
      <c r="E177" s="340"/>
    </row>
    <row r="178" ht="12.75">
      <c r="E178" s="340"/>
    </row>
    <row r="179" ht="12.75">
      <c r="E179" s="340"/>
    </row>
    <row r="180" ht="12.75">
      <c r="E180" s="340"/>
    </row>
    <row r="181" ht="12.75">
      <c r="E181" s="340"/>
    </row>
    <row r="182" ht="12.75">
      <c r="E182" s="340"/>
    </row>
    <row r="183" ht="12.75">
      <c r="E183" s="340"/>
    </row>
    <row r="184" ht="12.75">
      <c r="E184" s="340"/>
    </row>
    <row r="185" ht="12.75">
      <c r="E185" s="340"/>
    </row>
    <row r="186" ht="12.75">
      <c r="E186" s="340"/>
    </row>
    <row r="187" ht="12.75">
      <c r="E187" s="340"/>
    </row>
    <row r="188" ht="12.75">
      <c r="E188" s="340"/>
    </row>
    <row r="189" ht="12.75">
      <c r="E189" s="340"/>
    </row>
    <row r="190" ht="12.75">
      <c r="E190" s="340"/>
    </row>
    <row r="191" ht="12.75">
      <c r="E191" s="340"/>
    </row>
    <row r="192" ht="12.75">
      <c r="E192" s="340"/>
    </row>
    <row r="193" ht="12.75">
      <c r="E193" s="340"/>
    </row>
    <row r="194" ht="12.75">
      <c r="E194" s="340"/>
    </row>
    <row r="195" ht="12.75">
      <c r="E195" s="340"/>
    </row>
    <row r="196" ht="12.75">
      <c r="E196" s="340"/>
    </row>
    <row r="197" ht="12.75">
      <c r="E197" s="340"/>
    </row>
    <row r="198" ht="12.75">
      <c r="E198" s="340"/>
    </row>
    <row r="199" ht="12.75">
      <c r="E199" s="340"/>
    </row>
    <row r="200" ht="12.75">
      <c r="E200" s="340"/>
    </row>
    <row r="201" ht="12.75">
      <c r="E201" s="340"/>
    </row>
    <row r="202" ht="12.75">
      <c r="E202" s="340"/>
    </row>
    <row r="203" ht="12.75">
      <c r="E203" s="340"/>
    </row>
    <row r="204" ht="12.75">
      <c r="E204" s="340"/>
    </row>
    <row r="205" ht="12.75">
      <c r="E205" s="340"/>
    </row>
    <row r="206" ht="12.75">
      <c r="E206" s="340"/>
    </row>
    <row r="207" ht="12.75">
      <c r="E207" s="340"/>
    </row>
    <row r="208" ht="12.75">
      <c r="E208" s="340"/>
    </row>
    <row r="209" ht="12.75">
      <c r="E209" s="340"/>
    </row>
    <row r="210" ht="12.75">
      <c r="E210" s="340"/>
    </row>
    <row r="211" ht="12.75">
      <c r="E211" s="340"/>
    </row>
    <row r="212" ht="12.75">
      <c r="E212" s="340"/>
    </row>
    <row r="213" ht="12.75">
      <c r="E213" s="340"/>
    </row>
    <row r="214" ht="12.75">
      <c r="E214" s="340"/>
    </row>
    <row r="215" ht="12.75">
      <c r="E215" s="340"/>
    </row>
    <row r="216" ht="12.75">
      <c r="E216" s="340"/>
    </row>
    <row r="217" ht="12.75">
      <c r="E217" s="340"/>
    </row>
    <row r="218" ht="12.75">
      <c r="E218" s="340"/>
    </row>
    <row r="219" ht="12.75">
      <c r="E219" s="340"/>
    </row>
    <row r="220" ht="12.75">
      <c r="E220" s="340"/>
    </row>
    <row r="221" ht="12.75">
      <c r="E221" s="340"/>
    </row>
    <row r="222" ht="12.75">
      <c r="E222" s="340"/>
    </row>
    <row r="223" ht="12.75">
      <c r="E223" s="340"/>
    </row>
    <row r="224" ht="12.75">
      <c r="E224" s="340"/>
    </row>
    <row r="225" ht="12.75">
      <c r="E225" s="340"/>
    </row>
    <row r="226" ht="12.75">
      <c r="E226" s="340"/>
    </row>
    <row r="227" ht="12.75">
      <c r="E227" s="340"/>
    </row>
    <row r="228" ht="12.75">
      <c r="E228" s="340"/>
    </row>
    <row r="229" ht="12.75">
      <c r="E229" s="340"/>
    </row>
  </sheetData>
  <sheetProtection/>
  <mergeCells count="2">
    <mergeCell ref="A2:H2"/>
    <mergeCell ref="G3:H3"/>
  </mergeCells>
  <printOptions horizontalCentered="1" verticalCentered="1"/>
  <pageMargins left="0.38958333333333334" right="0.38958333333333334" top="0.2791666666666667" bottom="0.38958333333333334" header="0.35" footer="0.38958333333333334"/>
  <pageSetup firstPageNumber="18" useFirstPageNumber="1" horizontalDpi="600" verticalDpi="600" orientation="landscape" paperSize="9" scale="85"/>
  <headerFooter scaleWithDoc="0"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J225"/>
  <sheetViews>
    <sheetView showZeros="0" view="pageBreakPreview" zoomScaleSheetLayoutView="100" workbookViewId="0" topLeftCell="A4">
      <selection activeCell="F4" sqref="F4"/>
    </sheetView>
  </sheetViews>
  <sheetFormatPr defaultColWidth="8.00390625" defaultRowHeight="14.25"/>
  <cols>
    <col min="1" max="1" width="30.625" style="225" customWidth="1"/>
    <col min="2" max="2" width="12.75390625" style="226" customWidth="1"/>
    <col min="3" max="3" width="12.00390625" style="227" customWidth="1"/>
    <col min="4" max="4" width="10.625" style="228" customWidth="1"/>
    <col min="5" max="5" width="30.625" style="225" customWidth="1"/>
    <col min="6" max="6" width="13.125" style="226" customWidth="1"/>
    <col min="7" max="7" width="12.00390625" style="226" customWidth="1"/>
    <col min="8" max="8" width="10.625" style="227" customWidth="1"/>
    <col min="9" max="13" width="8.50390625" style="227" customWidth="1"/>
    <col min="14" max="16384" width="8.00390625" style="227" customWidth="1"/>
  </cols>
  <sheetData>
    <row r="1" ht="23.25" customHeight="1">
      <c r="A1" s="229" t="s">
        <v>47</v>
      </c>
    </row>
    <row r="2" spans="1:8" s="219" customFormat="1" ht="27" customHeight="1">
      <c r="A2" s="230" t="s">
        <v>48</v>
      </c>
      <c r="B2" s="231"/>
      <c r="C2" s="231"/>
      <c r="D2" s="232"/>
      <c r="E2" s="230"/>
      <c r="F2" s="231"/>
      <c r="G2" s="231"/>
      <c r="H2" s="231"/>
    </row>
    <row r="3" spans="1:52" ht="15" customHeight="1">
      <c r="A3" s="233"/>
      <c r="B3" s="234"/>
      <c r="C3" s="235"/>
      <c r="D3" s="236"/>
      <c r="E3" s="233"/>
      <c r="F3" s="237"/>
      <c r="G3" s="234"/>
      <c r="H3" s="238" t="s">
        <v>2</v>
      </c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</row>
    <row r="4" spans="1:88" s="220" customFormat="1" ht="24.75" customHeight="1">
      <c r="A4" s="239" t="s">
        <v>49</v>
      </c>
      <c r="B4" s="185" t="s">
        <v>4</v>
      </c>
      <c r="C4" s="186" t="s">
        <v>5</v>
      </c>
      <c r="D4" s="187" t="s">
        <v>6</v>
      </c>
      <c r="E4" s="239" t="s">
        <v>49</v>
      </c>
      <c r="F4" s="185" t="s">
        <v>4</v>
      </c>
      <c r="G4" s="186" t="s">
        <v>5</v>
      </c>
      <c r="H4" s="187" t="s">
        <v>6</v>
      </c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</row>
    <row r="5" spans="1:88" s="221" customFormat="1" ht="24.75" customHeight="1">
      <c r="A5" s="240" t="s">
        <v>50</v>
      </c>
      <c r="B5" s="241">
        <f>SUM(B6:B21)</f>
        <v>61098</v>
      </c>
      <c r="C5" s="241">
        <f>SUM(C6:C21)</f>
        <v>57930</v>
      </c>
      <c r="D5" s="242">
        <f>SUM(B5/C5)</f>
        <v>1.0546866908337649</v>
      </c>
      <c r="E5" s="243" t="s">
        <v>51</v>
      </c>
      <c r="F5" s="244">
        <f>SUM(F6:F21)</f>
        <v>52957</v>
      </c>
      <c r="G5" s="244">
        <f>SUM(G6:G21)</f>
        <v>47411.00000000001</v>
      </c>
      <c r="H5" s="245">
        <f>SUM(F5/G5)</f>
        <v>1.1169770728311994</v>
      </c>
      <c r="I5" s="282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</row>
    <row r="6" spans="1:88" s="222" customFormat="1" ht="24.75" customHeight="1">
      <c r="A6" s="246" t="s">
        <v>52</v>
      </c>
      <c r="B6" s="247"/>
      <c r="C6" s="247"/>
      <c r="D6" s="242"/>
      <c r="E6" s="248" t="s">
        <v>53</v>
      </c>
      <c r="F6" s="249">
        <v>3213</v>
      </c>
      <c r="G6" s="250">
        <v>3227.5</v>
      </c>
      <c r="H6" s="245">
        <f aca="true" t="shared" si="0" ref="H6:H26">SUM(F6/G6)</f>
        <v>0.9955073586367157</v>
      </c>
      <c r="I6" s="284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</row>
    <row r="7" spans="1:88" s="222" customFormat="1" ht="24.75" customHeight="1">
      <c r="A7" s="246" t="s">
        <v>54</v>
      </c>
      <c r="B7" s="247"/>
      <c r="C7" s="247"/>
      <c r="D7" s="242"/>
      <c r="E7" s="248" t="s">
        <v>55</v>
      </c>
      <c r="F7" s="249">
        <v>15</v>
      </c>
      <c r="G7" s="250"/>
      <c r="H7" s="245"/>
      <c r="I7" s="284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</row>
    <row r="8" spans="1:88" s="222" customFormat="1" ht="24.75" customHeight="1">
      <c r="A8" s="246" t="s">
        <v>56</v>
      </c>
      <c r="B8" s="247"/>
      <c r="C8" s="247"/>
      <c r="D8" s="242"/>
      <c r="E8" s="248" t="s">
        <v>57</v>
      </c>
      <c r="F8" s="249">
        <v>49078</v>
      </c>
      <c r="G8" s="250">
        <v>43212.00000000001</v>
      </c>
      <c r="H8" s="245">
        <f t="shared" si="0"/>
        <v>1.135749328890123</v>
      </c>
      <c r="I8" s="284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</row>
    <row r="9" spans="1:88" s="222" customFormat="1" ht="24.75" customHeight="1">
      <c r="A9" s="251" t="s">
        <v>58</v>
      </c>
      <c r="B9" s="252"/>
      <c r="C9" s="247"/>
      <c r="D9" s="242"/>
      <c r="E9" s="248" t="s">
        <v>59</v>
      </c>
      <c r="F9" s="249"/>
      <c r="G9" s="250"/>
      <c r="H9" s="245"/>
      <c r="I9" s="284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</row>
    <row r="10" spans="1:88" s="222" customFormat="1" ht="30" customHeight="1">
      <c r="A10" s="246" t="s">
        <v>60</v>
      </c>
      <c r="B10" s="247">
        <v>60927</v>
      </c>
      <c r="C10" s="247">
        <v>57770</v>
      </c>
      <c r="D10" s="242">
        <f>SUM(B10/C10)</f>
        <v>1.0546477410420634</v>
      </c>
      <c r="E10" s="248" t="s">
        <v>61</v>
      </c>
      <c r="F10" s="249"/>
      <c r="G10" s="250">
        <v>100</v>
      </c>
      <c r="H10" s="245">
        <f t="shared" si="0"/>
        <v>0</v>
      </c>
      <c r="I10" s="284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</row>
    <row r="11" spans="1:88" s="222" customFormat="1" ht="24.75" customHeight="1">
      <c r="A11" s="246" t="s">
        <v>62</v>
      </c>
      <c r="B11" s="247">
        <v>92</v>
      </c>
      <c r="C11" s="247">
        <v>60</v>
      </c>
      <c r="D11" s="242">
        <f>SUM(B11/C11)</f>
        <v>1.5333333333333334</v>
      </c>
      <c r="E11" s="248" t="s">
        <v>63</v>
      </c>
      <c r="F11" s="249"/>
      <c r="G11" s="250"/>
      <c r="H11" s="245"/>
      <c r="I11" s="284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</row>
    <row r="12" spans="1:88" s="222" customFormat="1" ht="24.75" customHeight="1">
      <c r="A12" s="246" t="s">
        <v>64</v>
      </c>
      <c r="B12" s="247"/>
      <c r="C12" s="247"/>
      <c r="D12" s="242"/>
      <c r="E12" s="248" t="s">
        <v>65</v>
      </c>
      <c r="F12" s="249"/>
      <c r="G12" s="250"/>
      <c r="H12" s="245"/>
      <c r="I12" s="284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</row>
    <row r="13" spans="1:88" s="222" customFormat="1" ht="24.75" customHeight="1">
      <c r="A13" s="246" t="s">
        <v>66</v>
      </c>
      <c r="B13" s="247">
        <v>79</v>
      </c>
      <c r="C13" s="247">
        <v>90</v>
      </c>
      <c r="D13" s="242">
        <f>SUM(B13/C13)</f>
        <v>0.8777777777777778</v>
      </c>
      <c r="E13" s="248" t="s">
        <v>67</v>
      </c>
      <c r="F13" s="249"/>
      <c r="G13" s="250"/>
      <c r="H13" s="245"/>
      <c r="I13" s="284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</row>
    <row r="14" spans="1:88" s="222" customFormat="1" ht="30" customHeight="1">
      <c r="A14" s="246" t="s">
        <v>68</v>
      </c>
      <c r="B14" s="247"/>
      <c r="C14" s="247">
        <v>10</v>
      </c>
      <c r="D14" s="242">
        <f>SUM(B14/C14)</f>
        <v>0</v>
      </c>
      <c r="E14" s="248" t="s">
        <v>69</v>
      </c>
      <c r="F14" s="249"/>
      <c r="G14" s="250"/>
      <c r="H14" s="245"/>
      <c r="I14" s="284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</row>
    <row r="15" spans="1:88" s="222" customFormat="1" ht="24.75" customHeight="1">
      <c r="A15" s="246" t="s">
        <v>70</v>
      </c>
      <c r="B15" s="247"/>
      <c r="C15" s="247"/>
      <c r="D15" s="242"/>
      <c r="E15" s="248" t="s">
        <v>71</v>
      </c>
      <c r="F15" s="249">
        <v>86</v>
      </c>
      <c r="G15" s="250">
        <v>162</v>
      </c>
      <c r="H15" s="245">
        <f t="shared" si="0"/>
        <v>0.5308641975308642</v>
      </c>
      <c r="I15" s="284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</row>
    <row r="16" spans="1:88" s="222" customFormat="1" ht="24.75" customHeight="1">
      <c r="A16" s="246"/>
      <c r="B16" s="247"/>
      <c r="C16" s="247"/>
      <c r="D16" s="242"/>
      <c r="E16" s="248" t="s">
        <v>72</v>
      </c>
      <c r="F16" s="249">
        <v>162</v>
      </c>
      <c r="G16" s="250"/>
      <c r="H16" s="245"/>
      <c r="I16" s="284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</row>
    <row r="17" spans="1:88" s="222" customFormat="1" ht="24.75" customHeight="1">
      <c r="A17" s="246"/>
      <c r="B17" s="247"/>
      <c r="C17" s="247"/>
      <c r="D17" s="242"/>
      <c r="E17" s="253" t="s">
        <v>73</v>
      </c>
      <c r="F17" s="249"/>
      <c r="G17" s="250">
        <v>157</v>
      </c>
      <c r="H17" s="245">
        <f t="shared" si="0"/>
        <v>0</v>
      </c>
      <c r="I17" s="284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</row>
    <row r="18" spans="1:88" s="222" customFormat="1" ht="24.75" customHeight="1">
      <c r="A18" s="246"/>
      <c r="B18" s="247"/>
      <c r="C18" s="247"/>
      <c r="D18" s="242"/>
      <c r="E18" s="253" t="s">
        <v>74</v>
      </c>
      <c r="F18" s="249"/>
      <c r="G18" s="250">
        <v>162</v>
      </c>
      <c r="H18" s="245">
        <f t="shared" si="0"/>
        <v>0</v>
      </c>
      <c r="I18" s="284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</row>
    <row r="19" spans="1:88" s="221" customFormat="1" ht="24.75" customHeight="1">
      <c r="A19" s="246"/>
      <c r="B19" s="247"/>
      <c r="C19" s="247"/>
      <c r="D19" s="242"/>
      <c r="E19" s="248" t="s">
        <v>75</v>
      </c>
      <c r="F19" s="249"/>
      <c r="G19" s="250">
        <v>20</v>
      </c>
      <c r="H19" s="245">
        <f t="shared" si="0"/>
        <v>0</v>
      </c>
      <c r="I19" s="282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</row>
    <row r="20" spans="1:88" s="221" customFormat="1" ht="24.75" customHeight="1">
      <c r="A20" s="246"/>
      <c r="B20" s="252"/>
      <c r="C20" s="247"/>
      <c r="D20" s="242"/>
      <c r="E20" s="248" t="s">
        <v>76</v>
      </c>
      <c r="F20" s="249">
        <v>28</v>
      </c>
      <c r="G20" s="250"/>
      <c r="H20" s="245"/>
      <c r="I20" s="282"/>
      <c r="J20" s="283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</row>
    <row r="21" spans="1:88" s="221" customFormat="1" ht="24.75" customHeight="1">
      <c r="A21" s="246"/>
      <c r="B21" s="247"/>
      <c r="C21" s="247"/>
      <c r="D21" s="242"/>
      <c r="E21" s="248" t="s">
        <v>77</v>
      </c>
      <c r="F21" s="249">
        <v>375</v>
      </c>
      <c r="G21" s="250">
        <v>370.5</v>
      </c>
      <c r="H21" s="245">
        <f t="shared" si="0"/>
        <v>1.0121457489878543</v>
      </c>
      <c r="I21" s="282"/>
      <c r="J21" s="283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</row>
    <row r="22" spans="1:88" s="221" customFormat="1" ht="24.75" customHeight="1">
      <c r="A22" s="254" t="s">
        <v>10</v>
      </c>
      <c r="B22" s="241">
        <v>4159</v>
      </c>
      <c r="C22" s="241">
        <v>3917</v>
      </c>
      <c r="D22" s="242">
        <f>SUM(B22/C22)</f>
        <v>1.0617819760020424</v>
      </c>
      <c r="E22" s="255" t="s">
        <v>78</v>
      </c>
      <c r="F22" s="244">
        <v>7</v>
      </c>
      <c r="G22" s="244"/>
      <c r="H22" s="245"/>
      <c r="I22" s="282"/>
      <c r="J22" s="283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</row>
    <row r="23" spans="1:88" s="221" customFormat="1" ht="24.75" customHeight="1">
      <c r="A23" s="254" t="s">
        <v>79</v>
      </c>
      <c r="B23" s="241">
        <v>652</v>
      </c>
      <c r="C23" s="241">
        <v>652</v>
      </c>
      <c r="D23" s="242">
        <f>SUM(B23/C23)</f>
        <v>1</v>
      </c>
      <c r="E23" s="255" t="s">
        <v>80</v>
      </c>
      <c r="F23" s="256">
        <v>12000</v>
      </c>
      <c r="G23" s="256">
        <v>15000</v>
      </c>
      <c r="H23" s="245">
        <f t="shared" si="0"/>
        <v>0.8</v>
      </c>
      <c r="I23" s="282"/>
      <c r="J23" s="283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</row>
    <row r="24" spans="1:88" s="221" customFormat="1" ht="24.75" customHeight="1">
      <c r="A24" s="254" t="s">
        <v>81</v>
      </c>
      <c r="B24" s="241">
        <v>378</v>
      </c>
      <c r="C24" s="241">
        <v>0</v>
      </c>
      <c r="D24" s="242"/>
      <c r="E24" s="255" t="s">
        <v>82</v>
      </c>
      <c r="F24" s="256">
        <v>378</v>
      </c>
      <c r="G24" s="256">
        <v>0</v>
      </c>
      <c r="H24" s="245"/>
      <c r="I24" s="282"/>
      <c r="J24" s="283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</row>
    <row r="25" spans="1:88" s="221" customFormat="1" ht="24.75" customHeight="1">
      <c r="A25" s="257"/>
      <c r="B25" s="258"/>
      <c r="C25" s="258"/>
      <c r="D25" s="242"/>
      <c r="E25" s="255" t="s">
        <v>42</v>
      </c>
      <c r="F25" s="244">
        <v>945</v>
      </c>
      <c r="G25" s="244">
        <v>88</v>
      </c>
      <c r="H25" s="245">
        <f t="shared" si="0"/>
        <v>10.738636363636363</v>
      </c>
      <c r="I25" s="282"/>
      <c r="J25" s="283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</row>
    <row r="26" spans="1:88" s="221" customFormat="1" ht="24.75" customHeight="1">
      <c r="A26" s="259" t="s">
        <v>83</v>
      </c>
      <c r="B26" s="241">
        <f>SUM(B22:B24,B5)</f>
        <v>66287</v>
      </c>
      <c r="C26" s="241">
        <f>SUM(C22:C24,C5)</f>
        <v>62499</v>
      </c>
      <c r="D26" s="242">
        <f>SUM(B26/C26)</f>
        <v>1.060608969743516</v>
      </c>
      <c r="E26" s="260" t="s">
        <v>84</v>
      </c>
      <c r="F26" s="261">
        <f>F5+F22+F23+F25+F24</f>
        <v>66287</v>
      </c>
      <c r="G26" s="261">
        <f>G5+G22+G23+G25</f>
        <v>62499.00000000001</v>
      </c>
      <c r="H26" s="245">
        <f t="shared" si="0"/>
        <v>1.0606089697435157</v>
      </c>
      <c r="I26" s="282"/>
      <c r="J26" s="283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</row>
    <row r="27" spans="1:88" s="221" customFormat="1" ht="18" customHeight="1">
      <c r="A27" s="262"/>
      <c r="B27" s="263"/>
      <c r="D27" s="264"/>
      <c r="E27" s="265"/>
      <c r="F27" s="266"/>
      <c r="G27" s="266"/>
      <c r="H27" s="267"/>
      <c r="I27" s="282"/>
      <c r="J27" s="283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</row>
    <row r="28" spans="1:88" s="221" customFormat="1" ht="17.25" customHeight="1">
      <c r="A28" s="262"/>
      <c r="B28" s="263"/>
      <c r="D28" s="264"/>
      <c r="E28" s="268"/>
      <c r="F28" s="269"/>
      <c r="G28" s="269"/>
      <c r="H28" s="270"/>
      <c r="I28" s="282"/>
      <c r="J28" s="283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</row>
    <row r="29" spans="1:88" s="223" customFormat="1" ht="17.25" customHeight="1">
      <c r="A29" s="271"/>
      <c r="B29" s="272"/>
      <c r="D29" s="273"/>
      <c r="E29" s="268"/>
      <c r="F29" s="269"/>
      <c r="G29" s="269"/>
      <c r="H29" s="269"/>
      <c r="I29" s="282"/>
      <c r="J29" s="283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</row>
    <row r="30" spans="1:88" s="223" customFormat="1" ht="17.25" customHeight="1">
      <c r="A30" s="271"/>
      <c r="B30" s="272"/>
      <c r="D30" s="273"/>
      <c r="E30" s="268"/>
      <c r="F30" s="269"/>
      <c r="G30" s="269"/>
      <c r="H30" s="269"/>
      <c r="I30" s="282"/>
      <c r="J30" s="283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</row>
    <row r="31" spans="1:88" s="224" customFormat="1" ht="17.25" customHeight="1">
      <c r="A31" s="271"/>
      <c r="B31" s="272"/>
      <c r="C31" s="223"/>
      <c r="D31" s="273"/>
      <c r="E31" s="268"/>
      <c r="F31" s="269"/>
      <c r="G31" s="269"/>
      <c r="H31" s="269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</row>
    <row r="32" spans="1:88" s="224" customFormat="1" ht="17.25" customHeight="1">
      <c r="A32" s="271"/>
      <c r="B32" s="272"/>
      <c r="C32" s="223"/>
      <c r="D32" s="273"/>
      <c r="E32" s="274"/>
      <c r="F32" s="275"/>
      <c r="G32" s="275"/>
      <c r="H32" s="275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</row>
    <row r="33" spans="1:88" s="224" customFormat="1" ht="17.25" customHeight="1">
      <c r="A33" s="271"/>
      <c r="B33" s="272"/>
      <c r="C33" s="223"/>
      <c r="D33" s="273"/>
      <c r="E33" s="274"/>
      <c r="F33" s="275"/>
      <c r="G33" s="275"/>
      <c r="H33" s="275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</row>
    <row r="34" spans="1:88" s="224" customFormat="1" ht="19.5" customHeight="1">
      <c r="A34" s="271"/>
      <c r="B34" s="272"/>
      <c r="C34" s="223"/>
      <c r="D34" s="273"/>
      <c r="E34" s="274"/>
      <c r="F34" s="275"/>
      <c r="G34" s="275"/>
      <c r="H34" s="275"/>
      <c r="I34" s="286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90"/>
      <c r="AZ34" s="290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</row>
    <row r="35" spans="1:88" ht="19.5" customHeight="1">
      <c r="A35" s="271"/>
      <c r="B35" s="272"/>
      <c r="C35" s="223"/>
      <c r="D35" s="273"/>
      <c r="E35" s="274"/>
      <c r="F35" s="275"/>
      <c r="G35" s="275"/>
      <c r="H35" s="275"/>
      <c r="I35" s="282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76"/>
      <c r="AZ35" s="276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</row>
    <row r="36" spans="1:88" ht="19.5" customHeight="1">
      <c r="A36" s="271"/>
      <c r="B36" s="272"/>
      <c r="C36" s="223"/>
      <c r="D36" s="273"/>
      <c r="E36" s="274"/>
      <c r="F36" s="276"/>
      <c r="G36" s="276"/>
      <c r="H36" s="276"/>
      <c r="I36" s="287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</row>
    <row r="37" spans="1:88" ht="18" customHeight="1">
      <c r="A37" s="271"/>
      <c r="B37" s="272"/>
      <c r="C37" s="223"/>
      <c r="D37" s="273"/>
      <c r="E37" s="274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1"/>
      <c r="CI37" s="291"/>
      <c r="CJ37" s="291"/>
    </row>
    <row r="38" spans="1:88" ht="18" customHeight="1">
      <c r="A38" s="271"/>
      <c r="B38" s="272"/>
      <c r="C38" s="223"/>
      <c r="D38" s="273"/>
      <c r="E38" s="274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</row>
    <row r="39" spans="1:88" ht="18" customHeight="1">
      <c r="A39" s="271"/>
      <c r="B39" s="272"/>
      <c r="C39" s="223"/>
      <c r="D39" s="273"/>
      <c r="E39" s="274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</row>
    <row r="40" spans="1:88" ht="18" customHeight="1">
      <c r="A40" s="277"/>
      <c r="B40" s="278"/>
      <c r="C40" s="224"/>
      <c r="D40" s="279"/>
      <c r="E40" s="274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</row>
    <row r="41" spans="1:88" ht="18" customHeight="1">
      <c r="A41" s="277"/>
      <c r="B41" s="278"/>
      <c r="C41" s="224"/>
      <c r="D41" s="279"/>
      <c r="E41" s="274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</row>
    <row r="42" spans="5:88" ht="18" customHeight="1">
      <c r="E42" s="274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</row>
    <row r="43" spans="5:88" ht="18" customHeight="1">
      <c r="E43" s="274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</row>
    <row r="44" spans="5:88" ht="15">
      <c r="E44" s="274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</row>
    <row r="45" spans="5:88" ht="15">
      <c r="E45" s="274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</row>
    <row r="46" spans="5:88" ht="15">
      <c r="E46" s="274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</row>
    <row r="47" spans="5:88" ht="15">
      <c r="E47" s="274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</row>
    <row r="48" spans="5:88" ht="15">
      <c r="E48" s="274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</row>
    <row r="49" spans="5:88" ht="15">
      <c r="E49" s="274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</row>
    <row r="50" spans="5:88" ht="15">
      <c r="E50" s="274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</row>
    <row r="51" spans="5:88" ht="15">
      <c r="E51" s="274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</row>
    <row r="52" spans="5:88" ht="15">
      <c r="E52" s="274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</row>
    <row r="53" spans="5:88" ht="15">
      <c r="E53" s="274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</row>
    <row r="54" spans="5:88" ht="15">
      <c r="E54" s="274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</row>
    <row r="55" spans="5:88" ht="15">
      <c r="E55" s="274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</row>
    <row r="56" spans="5:88" ht="15">
      <c r="E56" s="274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91"/>
      <c r="CI56" s="291"/>
      <c r="CJ56" s="291"/>
    </row>
    <row r="57" spans="5:88" ht="15">
      <c r="E57" s="274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</row>
    <row r="58" spans="5:88" ht="15">
      <c r="E58" s="274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</row>
    <row r="59" spans="5:88" ht="15">
      <c r="E59" s="274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91"/>
      <c r="BB59" s="291"/>
      <c r="BC59" s="291"/>
      <c r="BD59" s="291"/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291"/>
      <c r="CI59" s="291"/>
      <c r="CJ59" s="291"/>
    </row>
    <row r="60" spans="5:88" ht="15">
      <c r="E60" s="274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91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1"/>
      <c r="CC60" s="291"/>
      <c r="CD60" s="291"/>
      <c r="CE60" s="291"/>
      <c r="CF60" s="291"/>
      <c r="CG60" s="291"/>
      <c r="CH60" s="291"/>
      <c r="CI60" s="291"/>
      <c r="CJ60" s="291"/>
    </row>
    <row r="61" spans="5:88" ht="15">
      <c r="E61" s="274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91"/>
      <c r="BB61" s="291"/>
      <c r="BC61" s="291"/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1"/>
      <c r="CC61" s="291"/>
      <c r="CD61" s="291"/>
      <c r="CE61" s="291"/>
      <c r="CF61" s="291"/>
      <c r="CG61" s="291"/>
      <c r="CH61" s="291"/>
      <c r="CI61" s="291"/>
      <c r="CJ61" s="291"/>
    </row>
    <row r="62" spans="5:88" ht="15">
      <c r="E62" s="274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</row>
    <row r="63" spans="5:88" ht="15">
      <c r="E63" s="274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91"/>
      <c r="BB63" s="291"/>
      <c r="BC63" s="291"/>
      <c r="BD63" s="291"/>
      <c r="BE63" s="291"/>
      <c r="BF63" s="291"/>
      <c r="BG63" s="291"/>
      <c r="BH63" s="291"/>
      <c r="BI63" s="291"/>
      <c r="BJ63" s="291"/>
      <c r="BK63" s="291"/>
      <c r="BL63" s="291"/>
      <c r="BM63" s="291"/>
      <c r="BN63" s="291"/>
      <c r="BO63" s="291"/>
      <c r="BP63" s="291"/>
      <c r="BQ63" s="291"/>
      <c r="BR63" s="291"/>
      <c r="BS63" s="291"/>
      <c r="BT63" s="291"/>
      <c r="BU63" s="291"/>
      <c r="BV63" s="291"/>
      <c r="BW63" s="291"/>
      <c r="BX63" s="291"/>
      <c r="BY63" s="291"/>
      <c r="BZ63" s="291"/>
      <c r="CA63" s="291"/>
      <c r="CB63" s="291"/>
      <c r="CC63" s="291"/>
      <c r="CD63" s="291"/>
      <c r="CE63" s="291"/>
      <c r="CF63" s="291"/>
      <c r="CG63" s="291"/>
      <c r="CH63" s="291"/>
      <c r="CI63" s="291"/>
      <c r="CJ63" s="291"/>
    </row>
    <row r="64" spans="5:88" ht="15">
      <c r="E64" s="274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91"/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91"/>
      <c r="BZ64" s="291"/>
      <c r="CA64" s="291"/>
      <c r="CB64" s="291"/>
      <c r="CC64" s="291"/>
      <c r="CD64" s="291"/>
      <c r="CE64" s="291"/>
      <c r="CF64" s="291"/>
      <c r="CG64" s="291"/>
      <c r="CH64" s="291"/>
      <c r="CI64" s="291"/>
      <c r="CJ64" s="291"/>
    </row>
    <row r="65" spans="5:88" ht="15">
      <c r="E65" s="274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</row>
    <row r="66" spans="5:88" ht="15">
      <c r="E66" s="274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91"/>
      <c r="BB66" s="291"/>
      <c r="BC66" s="291"/>
      <c r="BD66" s="291"/>
      <c r="BE66" s="291"/>
      <c r="BF66" s="291"/>
      <c r="BG66" s="291"/>
      <c r="BH66" s="291"/>
      <c r="BI66" s="291"/>
      <c r="BJ66" s="291"/>
      <c r="BK66" s="291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291"/>
      <c r="CB66" s="291"/>
      <c r="CC66" s="291"/>
      <c r="CD66" s="291"/>
      <c r="CE66" s="291"/>
      <c r="CF66" s="291"/>
      <c r="CG66" s="291"/>
      <c r="CH66" s="291"/>
      <c r="CI66" s="291"/>
      <c r="CJ66" s="291"/>
    </row>
    <row r="67" spans="5:88" ht="15">
      <c r="E67" s="274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91"/>
      <c r="BB67" s="291"/>
      <c r="BC67" s="291"/>
      <c r="BD67" s="291"/>
      <c r="BE67" s="291"/>
      <c r="BF67" s="291"/>
      <c r="BG67" s="291"/>
      <c r="BH67" s="291"/>
      <c r="BI67" s="291"/>
      <c r="BJ67" s="291"/>
      <c r="BK67" s="291"/>
      <c r="BL67" s="291"/>
      <c r="BM67" s="291"/>
      <c r="BN67" s="291"/>
      <c r="BO67" s="291"/>
      <c r="BP67" s="291"/>
      <c r="BQ67" s="291"/>
      <c r="BR67" s="291"/>
      <c r="BS67" s="291"/>
      <c r="BT67" s="291"/>
      <c r="BU67" s="291"/>
      <c r="BV67" s="291"/>
      <c r="BW67" s="291"/>
      <c r="BX67" s="291"/>
      <c r="BY67" s="291"/>
      <c r="BZ67" s="291"/>
      <c r="CA67" s="291"/>
      <c r="CB67" s="291"/>
      <c r="CC67" s="291"/>
      <c r="CD67" s="291"/>
      <c r="CE67" s="291"/>
      <c r="CF67" s="291"/>
      <c r="CG67" s="291"/>
      <c r="CH67" s="291"/>
      <c r="CI67" s="291"/>
      <c r="CJ67" s="291"/>
    </row>
    <row r="68" spans="5:88" ht="15">
      <c r="E68" s="274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291"/>
      <c r="CH68" s="291"/>
      <c r="CI68" s="291"/>
      <c r="CJ68" s="291"/>
    </row>
    <row r="69" spans="5:88" ht="15">
      <c r="E69" s="274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91"/>
      <c r="BB69" s="291"/>
      <c r="BC69" s="291"/>
      <c r="BD69" s="291"/>
      <c r="BE69" s="291"/>
      <c r="BF69" s="291"/>
      <c r="BG69" s="291"/>
      <c r="BH69" s="291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291"/>
      <c r="CB69" s="291"/>
      <c r="CC69" s="291"/>
      <c r="CD69" s="291"/>
      <c r="CE69" s="291"/>
      <c r="CF69" s="291"/>
      <c r="CG69" s="291"/>
      <c r="CH69" s="291"/>
      <c r="CI69" s="291"/>
      <c r="CJ69" s="291"/>
    </row>
    <row r="70" spans="5:88" ht="15">
      <c r="E70" s="274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91"/>
      <c r="BB70" s="291"/>
      <c r="BC70" s="291"/>
      <c r="BD70" s="291"/>
      <c r="BE70" s="291"/>
      <c r="BF70" s="291"/>
      <c r="BG70" s="291"/>
      <c r="BH70" s="291"/>
      <c r="BI70" s="291"/>
      <c r="BJ70" s="291"/>
      <c r="BK70" s="291"/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  <c r="BV70" s="291"/>
      <c r="BW70" s="291"/>
      <c r="BX70" s="291"/>
      <c r="BY70" s="291"/>
      <c r="BZ70" s="291"/>
      <c r="CA70" s="291"/>
      <c r="CB70" s="291"/>
      <c r="CC70" s="291"/>
      <c r="CD70" s="291"/>
      <c r="CE70" s="291"/>
      <c r="CF70" s="291"/>
      <c r="CG70" s="291"/>
      <c r="CH70" s="291"/>
      <c r="CI70" s="291"/>
      <c r="CJ70" s="291"/>
    </row>
    <row r="71" spans="5:88" ht="15">
      <c r="E71" s="274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1"/>
      <c r="BM71" s="291"/>
      <c r="BN71" s="291"/>
      <c r="BO71" s="291"/>
      <c r="BP71" s="291"/>
      <c r="BQ71" s="291"/>
      <c r="BR71" s="291"/>
      <c r="BS71" s="291"/>
      <c r="BT71" s="291"/>
      <c r="BU71" s="291"/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291"/>
      <c r="CI71" s="291"/>
      <c r="CJ71" s="291"/>
    </row>
    <row r="72" spans="5:88" ht="15">
      <c r="E72" s="274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91"/>
      <c r="BB72" s="291"/>
      <c r="BC72" s="291"/>
      <c r="BD72" s="291"/>
      <c r="BE72" s="291"/>
      <c r="BF72" s="291"/>
      <c r="BG72" s="291"/>
      <c r="BH72" s="291"/>
      <c r="BI72" s="291"/>
      <c r="BJ72" s="291"/>
      <c r="BK72" s="291"/>
      <c r="BL72" s="291"/>
      <c r="BM72" s="291"/>
      <c r="BN72" s="291"/>
      <c r="BO72" s="291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1"/>
      <c r="CC72" s="291"/>
      <c r="CD72" s="291"/>
      <c r="CE72" s="291"/>
      <c r="CF72" s="291"/>
      <c r="CG72" s="291"/>
      <c r="CH72" s="291"/>
      <c r="CI72" s="291"/>
      <c r="CJ72" s="291"/>
    </row>
    <row r="73" spans="5:88" ht="15">
      <c r="E73" s="274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91"/>
      <c r="BB73" s="291"/>
      <c r="BC73" s="291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291"/>
      <c r="CI73" s="291"/>
      <c r="CJ73" s="291"/>
    </row>
    <row r="74" spans="5:88" ht="15">
      <c r="E74" s="274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</row>
    <row r="75" spans="5:88" ht="15">
      <c r="E75" s="274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  <c r="AY75" s="276"/>
      <c r="AZ75" s="276"/>
      <c r="BA75" s="291"/>
      <c r="BB75" s="291"/>
      <c r="BC75" s="291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  <c r="CF75" s="291"/>
      <c r="CG75" s="291"/>
      <c r="CH75" s="291"/>
      <c r="CI75" s="291"/>
      <c r="CJ75" s="291"/>
    </row>
    <row r="76" spans="5:88" ht="15">
      <c r="E76" s="274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  <c r="AY76" s="276"/>
      <c r="AZ76" s="276"/>
      <c r="BA76" s="291"/>
      <c r="BB76" s="291"/>
      <c r="BC76" s="291"/>
      <c r="BD76" s="291"/>
      <c r="BE76" s="291"/>
      <c r="BF76" s="291"/>
      <c r="BG76" s="291"/>
      <c r="BH76" s="291"/>
      <c r="BI76" s="291"/>
      <c r="BJ76" s="291"/>
      <c r="BK76" s="291"/>
      <c r="BL76" s="291"/>
      <c r="BM76" s="291"/>
      <c r="BN76" s="291"/>
      <c r="BO76" s="291"/>
      <c r="BP76" s="291"/>
      <c r="BQ76" s="291"/>
      <c r="BR76" s="291"/>
      <c r="BS76" s="291"/>
      <c r="BT76" s="291"/>
      <c r="BU76" s="291"/>
      <c r="BV76" s="291"/>
      <c r="BW76" s="291"/>
      <c r="BX76" s="291"/>
      <c r="BY76" s="291"/>
      <c r="BZ76" s="291"/>
      <c r="CA76" s="291"/>
      <c r="CB76" s="291"/>
      <c r="CC76" s="291"/>
      <c r="CD76" s="291"/>
      <c r="CE76" s="291"/>
      <c r="CF76" s="291"/>
      <c r="CG76" s="291"/>
      <c r="CH76" s="291"/>
      <c r="CI76" s="291"/>
      <c r="CJ76" s="291"/>
    </row>
    <row r="77" spans="5:88" ht="15">
      <c r="E77" s="274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91"/>
      <c r="BB77" s="291"/>
      <c r="BC77" s="291"/>
      <c r="BD77" s="291"/>
      <c r="BE77" s="291"/>
      <c r="BF77" s="291"/>
      <c r="BG77" s="291"/>
      <c r="BH77" s="291"/>
      <c r="BI77" s="291"/>
      <c r="BJ77" s="291"/>
      <c r="BK77" s="291"/>
      <c r="BL77" s="291"/>
      <c r="BM77" s="291"/>
      <c r="BN77" s="291"/>
      <c r="BO77" s="291"/>
      <c r="BP77" s="291"/>
      <c r="BQ77" s="291"/>
      <c r="BR77" s="291"/>
      <c r="BS77" s="291"/>
      <c r="BT77" s="291"/>
      <c r="BU77" s="291"/>
      <c r="BV77" s="291"/>
      <c r="BW77" s="291"/>
      <c r="BX77" s="291"/>
      <c r="BY77" s="291"/>
      <c r="BZ77" s="291"/>
      <c r="CA77" s="291"/>
      <c r="CB77" s="291"/>
      <c r="CC77" s="291"/>
      <c r="CD77" s="291"/>
      <c r="CE77" s="291"/>
      <c r="CF77" s="291"/>
      <c r="CG77" s="291"/>
      <c r="CH77" s="291"/>
      <c r="CI77" s="291"/>
      <c r="CJ77" s="291"/>
    </row>
    <row r="78" spans="5:88" ht="15">
      <c r="E78" s="274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91"/>
      <c r="BB78" s="291"/>
      <c r="BC78" s="291"/>
      <c r="BD78" s="291"/>
      <c r="BE78" s="291"/>
      <c r="BF78" s="291"/>
      <c r="BG78" s="291"/>
      <c r="BH78" s="291"/>
      <c r="BI78" s="291"/>
      <c r="BJ78" s="291"/>
      <c r="BK78" s="291"/>
      <c r="BL78" s="291"/>
      <c r="BM78" s="291"/>
      <c r="BN78" s="291"/>
      <c r="BO78" s="291"/>
      <c r="BP78" s="291"/>
      <c r="BQ78" s="291"/>
      <c r="BR78" s="291"/>
      <c r="BS78" s="291"/>
      <c r="BT78" s="291"/>
      <c r="BU78" s="291"/>
      <c r="BV78" s="291"/>
      <c r="BW78" s="291"/>
      <c r="BX78" s="291"/>
      <c r="BY78" s="291"/>
      <c r="BZ78" s="291"/>
      <c r="CA78" s="291"/>
      <c r="CB78" s="291"/>
      <c r="CC78" s="291"/>
      <c r="CD78" s="291"/>
      <c r="CE78" s="291"/>
      <c r="CF78" s="291"/>
      <c r="CG78" s="291"/>
      <c r="CH78" s="291"/>
      <c r="CI78" s="291"/>
      <c r="CJ78" s="291"/>
    </row>
    <row r="79" spans="5:88" ht="15">
      <c r="E79" s="274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  <c r="AY79" s="276"/>
      <c r="AZ79" s="276"/>
      <c r="BA79" s="291"/>
      <c r="BB79" s="291"/>
      <c r="BC79" s="291"/>
      <c r="BD79" s="291"/>
      <c r="BE79" s="291"/>
      <c r="BF79" s="291"/>
      <c r="BG79" s="291"/>
      <c r="BH79" s="291"/>
      <c r="BI79" s="291"/>
      <c r="BJ79" s="291"/>
      <c r="BK79" s="291"/>
      <c r="BL79" s="291"/>
      <c r="BM79" s="291"/>
      <c r="BN79" s="291"/>
      <c r="BO79" s="291"/>
      <c r="BP79" s="291"/>
      <c r="BQ79" s="291"/>
      <c r="BR79" s="291"/>
      <c r="BS79" s="291"/>
      <c r="BT79" s="291"/>
      <c r="BU79" s="291"/>
      <c r="BV79" s="291"/>
      <c r="BW79" s="291"/>
      <c r="BX79" s="291"/>
      <c r="BY79" s="291"/>
      <c r="BZ79" s="291"/>
      <c r="CA79" s="291"/>
      <c r="CB79" s="291"/>
      <c r="CC79" s="291"/>
      <c r="CD79" s="291"/>
      <c r="CE79" s="291"/>
      <c r="CF79" s="291"/>
      <c r="CG79" s="291"/>
      <c r="CH79" s="291"/>
      <c r="CI79" s="291"/>
      <c r="CJ79" s="291"/>
    </row>
    <row r="80" spans="5:88" ht="15">
      <c r="E80" s="274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91"/>
      <c r="BB80" s="291"/>
      <c r="BC80" s="291"/>
      <c r="BD80" s="291"/>
      <c r="BE80" s="291"/>
      <c r="BF80" s="291"/>
      <c r="BG80" s="291"/>
      <c r="BH80" s="291"/>
      <c r="BI80" s="291"/>
      <c r="BJ80" s="291"/>
      <c r="BK80" s="291"/>
      <c r="BL80" s="291"/>
      <c r="BM80" s="291"/>
      <c r="BN80" s="291"/>
      <c r="BO80" s="291"/>
      <c r="BP80" s="291"/>
      <c r="BQ80" s="291"/>
      <c r="BR80" s="291"/>
      <c r="BS80" s="291"/>
      <c r="BT80" s="291"/>
      <c r="BU80" s="291"/>
      <c r="BV80" s="291"/>
      <c r="BW80" s="291"/>
      <c r="BX80" s="291"/>
      <c r="BY80" s="291"/>
      <c r="BZ80" s="291"/>
      <c r="CA80" s="291"/>
      <c r="CB80" s="291"/>
      <c r="CC80" s="291"/>
      <c r="CD80" s="291"/>
      <c r="CE80" s="291"/>
      <c r="CF80" s="291"/>
      <c r="CG80" s="291"/>
      <c r="CH80" s="291"/>
      <c r="CI80" s="291"/>
      <c r="CJ80" s="291"/>
    </row>
    <row r="81" spans="5:88" ht="15">
      <c r="E81" s="274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91"/>
      <c r="BB81" s="291"/>
      <c r="BC81" s="291"/>
      <c r="BD81" s="291"/>
      <c r="BE81" s="291"/>
      <c r="BF81" s="291"/>
      <c r="BG81" s="291"/>
      <c r="BH81" s="291"/>
      <c r="BI81" s="291"/>
      <c r="BJ81" s="291"/>
      <c r="BK81" s="291"/>
      <c r="BL81" s="291"/>
      <c r="BM81" s="291"/>
      <c r="BN81" s="291"/>
      <c r="BO81" s="291"/>
      <c r="BP81" s="291"/>
      <c r="BQ81" s="291"/>
      <c r="BR81" s="291"/>
      <c r="BS81" s="291"/>
      <c r="BT81" s="291"/>
      <c r="BU81" s="291"/>
      <c r="BV81" s="291"/>
      <c r="BW81" s="291"/>
      <c r="BX81" s="291"/>
      <c r="BY81" s="291"/>
      <c r="BZ81" s="291"/>
      <c r="CA81" s="291"/>
      <c r="CB81" s="291"/>
      <c r="CC81" s="291"/>
      <c r="CD81" s="291"/>
      <c r="CE81" s="291"/>
      <c r="CF81" s="291"/>
      <c r="CG81" s="291"/>
      <c r="CH81" s="291"/>
      <c r="CI81" s="291"/>
      <c r="CJ81" s="291"/>
    </row>
    <row r="82" spans="5:88" ht="15">
      <c r="E82" s="274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91"/>
      <c r="BB82" s="291"/>
      <c r="BC82" s="291"/>
      <c r="BD82" s="291"/>
      <c r="BE82" s="291"/>
      <c r="BF82" s="291"/>
      <c r="BG82" s="291"/>
      <c r="BH82" s="291"/>
      <c r="BI82" s="291"/>
      <c r="BJ82" s="291"/>
      <c r="BK82" s="291"/>
      <c r="BL82" s="291"/>
      <c r="BM82" s="291"/>
      <c r="BN82" s="291"/>
      <c r="BO82" s="291"/>
      <c r="BP82" s="291"/>
      <c r="BQ82" s="291"/>
      <c r="BR82" s="291"/>
      <c r="BS82" s="291"/>
      <c r="BT82" s="291"/>
      <c r="BU82" s="291"/>
      <c r="BV82" s="291"/>
      <c r="BW82" s="291"/>
      <c r="BX82" s="291"/>
      <c r="BY82" s="291"/>
      <c r="BZ82" s="291"/>
      <c r="CA82" s="291"/>
      <c r="CB82" s="291"/>
      <c r="CC82" s="291"/>
      <c r="CD82" s="291"/>
      <c r="CE82" s="291"/>
      <c r="CF82" s="291"/>
      <c r="CG82" s="291"/>
      <c r="CH82" s="291"/>
      <c r="CI82" s="291"/>
      <c r="CJ82" s="291"/>
    </row>
    <row r="83" spans="5:88" ht="15">
      <c r="E83" s="274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6"/>
      <c r="BA83" s="291"/>
      <c r="BB83" s="291"/>
      <c r="BC83" s="291"/>
      <c r="BD83" s="291"/>
      <c r="BE83" s="291"/>
      <c r="BF83" s="291"/>
      <c r="BG83" s="291"/>
      <c r="BH83" s="291"/>
      <c r="BI83" s="291"/>
      <c r="BJ83" s="291"/>
      <c r="BK83" s="291"/>
      <c r="BL83" s="291"/>
      <c r="BM83" s="291"/>
      <c r="BN83" s="291"/>
      <c r="BO83" s="291"/>
      <c r="BP83" s="291"/>
      <c r="BQ83" s="291"/>
      <c r="BR83" s="291"/>
      <c r="BS83" s="291"/>
      <c r="BT83" s="291"/>
      <c r="BU83" s="291"/>
      <c r="BV83" s="291"/>
      <c r="BW83" s="291"/>
      <c r="BX83" s="291"/>
      <c r="BY83" s="291"/>
      <c r="BZ83" s="291"/>
      <c r="CA83" s="291"/>
      <c r="CB83" s="291"/>
      <c r="CC83" s="291"/>
      <c r="CD83" s="291"/>
      <c r="CE83" s="291"/>
      <c r="CF83" s="291"/>
      <c r="CG83" s="291"/>
      <c r="CH83" s="291"/>
      <c r="CI83" s="291"/>
      <c r="CJ83" s="291"/>
    </row>
    <row r="84" spans="5:88" ht="15">
      <c r="E84" s="274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6"/>
      <c r="BA84" s="291"/>
      <c r="BB84" s="291"/>
      <c r="BC84" s="291"/>
      <c r="BD84" s="291"/>
      <c r="BE84" s="291"/>
      <c r="BF84" s="291"/>
      <c r="BG84" s="291"/>
      <c r="BH84" s="291"/>
      <c r="BI84" s="291"/>
      <c r="BJ84" s="291"/>
      <c r="BK84" s="291"/>
      <c r="BL84" s="291"/>
      <c r="BM84" s="291"/>
      <c r="BN84" s="291"/>
      <c r="BO84" s="291"/>
      <c r="BP84" s="291"/>
      <c r="BQ84" s="291"/>
      <c r="BR84" s="291"/>
      <c r="BS84" s="291"/>
      <c r="BT84" s="291"/>
      <c r="BU84" s="291"/>
      <c r="BV84" s="291"/>
      <c r="BW84" s="291"/>
      <c r="BX84" s="291"/>
      <c r="BY84" s="291"/>
      <c r="BZ84" s="291"/>
      <c r="CA84" s="291"/>
      <c r="CB84" s="291"/>
      <c r="CC84" s="291"/>
      <c r="CD84" s="291"/>
      <c r="CE84" s="291"/>
      <c r="CF84" s="291"/>
      <c r="CG84" s="291"/>
      <c r="CH84" s="291"/>
      <c r="CI84" s="291"/>
      <c r="CJ84" s="291"/>
    </row>
    <row r="85" spans="5:88" ht="15">
      <c r="E85" s="274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91"/>
      <c r="BB85" s="291"/>
      <c r="BC85" s="291"/>
      <c r="BD85" s="291"/>
      <c r="BE85" s="291"/>
      <c r="BF85" s="291"/>
      <c r="BG85" s="291"/>
      <c r="BH85" s="291"/>
      <c r="BI85" s="291"/>
      <c r="BJ85" s="291"/>
      <c r="BK85" s="291"/>
      <c r="BL85" s="291"/>
      <c r="BM85" s="291"/>
      <c r="BN85" s="291"/>
      <c r="BO85" s="291"/>
      <c r="BP85" s="291"/>
      <c r="BQ85" s="291"/>
      <c r="BR85" s="291"/>
      <c r="BS85" s="291"/>
      <c r="BT85" s="291"/>
      <c r="BU85" s="291"/>
      <c r="BV85" s="291"/>
      <c r="BW85" s="291"/>
      <c r="BX85" s="291"/>
      <c r="BY85" s="291"/>
      <c r="BZ85" s="291"/>
      <c r="CA85" s="291"/>
      <c r="CB85" s="291"/>
      <c r="CC85" s="291"/>
      <c r="CD85" s="291"/>
      <c r="CE85" s="291"/>
      <c r="CF85" s="291"/>
      <c r="CG85" s="291"/>
      <c r="CH85" s="291"/>
      <c r="CI85" s="291"/>
      <c r="CJ85" s="291"/>
    </row>
    <row r="86" spans="5:88" ht="15">
      <c r="E86" s="274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91"/>
      <c r="BB86" s="291"/>
      <c r="BC86" s="291"/>
      <c r="BD86" s="291"/>
      <c r="BE86" s="291"/>
      <c r="BF86" s="291"/>
      <c r="BG86" s="291"/>
      <c r="BH86" s="291"/>
      <c r="BI86" s="291"/>
      <c r="BJ86" s="291"/>
      <c r="BK86" s="291"/>
      <c r="BL86" s="291"/>
      <c r="BM86" s="291"/>
      <c r="BN86" s="291"/>
      <c r="BO86" s="291"/>
      <c r="BP86" s="291"/>
      <c r="BQ86" s="291"/>
      <c r="BR86" s="291"/>
      <c r="BS86" s="291"/>
      <c r="BT86" s="291"/>
      <c r="BU86" s="291"/>
      <c r="BV86" s="291"/>
      <c r="BW86" s="291"/>
      <c r="BX86" s="291"/>
      <c r="BY86" s="291"/>
      <c r="BZ86" s="291"/>
      <c r="CA86" s="291"/>
      <c r="CB86" s="291"/>
      <c r="CC86" s="291"/>
      <c r="CD86" s="291"/>
      <c r="CE86" s="291"/>
      <c r="CF86" s="291"/>
      <c r="CG86" s="291"/>
      <c r="CH86" s="291"/>
      <c r="CI86" s="291"/>
      <c r="CJ86" s="291"/>
    </row>
    <row r="87" spans="5:88" ht="15">
      <c r="E87" s="274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91"/>
      <c r="BB87" s="291"/>
      <c r="BC87" s="291"/>
      <c r="BD87" s="291"/>
      <c r="BE87" s="291"/>
      <c r="BF87" s="291"/>
      <c r="BG87" s="291"/>
      <c r="BH87" s="291"/>
      <c r="BI87" s="291"/>
      <c r="BJ87" s="291"/>
      <c r="BK87" s="291"/>
      <c r="BL87" s="291"/>
      <c r="BM87" s="291"/>
      <c r="BN87" s="291"/>
      <c r="BO87" s="291"/>
      <c r="BP87" s="291"/>
      <c r="BQ87" s="291"/>
      <c r="BR87" s="291"/>
      <c r="BS87" s="291"/>
      <c r="BT87" s="291"/>
      <c r="BU87" s="291"/>
      <c r="BV87" s="291"/>
      <c r="BW87" s="291"/>
      <c r="BX87" s="291"/>
      <c r="BY87" s="291"/>
      <c r="BZ87" s="291"/>
      <c r="CA87" s="291"/>
      <c r="CB87" s="291"/>
      <c r="CC87" s="291"/>
      <c r="CD87" s="291"/>
      <c r="CE87" s="291"/>
      <c r="CF87" s="291"/>
      <c r="CG87" s="291"/>
      <c r="CH87" s="291"/>
      <c r="CI87" s="291"/>
      <c r="CJ87" s="291"/>
    </row>
    <row r="88" spans="5:88" ht="15">
      <c r="E88" s="274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91"/>
      <c r="BB88" s="291"/>
      <c r="BC88" s="291"/>
      <c r="BD88" s="291"/>
      <c r="BE88" s="291"/>
      <c r="BF88" s="291"/>
      <c r="BG88" s="291"/>
      <c r="BH88" s="291"/>
      <c r="BI88" s="291"/>
      <c r="BJ88" s="291"/>
      <c r="BK88" s="291"/>
      <c r="BL88" s="291"/>
      <c r="BM88" s="291"/>
      <c r="BN88" s="291"/>
      <c r="BO88" s="291"/>
      <c r="BP88" s="291"/>
      <c r="BQ88" s="291"/>
      <c r="BR88" s="291"/>
      <c r="BS88" s="291"/>
      <c r="BT88" s="291"/>
      <c r="BU88" s="291"/>
      <c r="BV88" s="291"/>
      <c r="BW88" s="291"/>
      <c r="BX88" s="291"/>
      <c r="BY88" s="291"/>
      <c r="BZ88" s="291"/>
      <c r="CA88" s="291"/>
      <c r="CB88" s="291"/>
      <c r="CC88" s="291"/>
      <c r="CD88" s="291"/>
      <c r="CE88" s="291"/>
      <c r="CF88" s="291"/>
      <c r="CG88" s="291"/>
      <c r="CH88" s="291"/>
      <c r="CI88" s="291"/>
      <c r="CJ88" s="291"/>
    </row>
    <row r="89" spans="5:88" ht="15">
      <c r="E89" s="274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91"/>
      <c r="BB89" s="291"/>
      <c r="BC89" s="291"/>
      <c r="BD89" s="291"/>
      <c r="BE89" s="291"/>
      <c r="BF89" s="291"/>
      <c r="BG89" s="291"/>
      <c r="BH89" s="291"/>
      <c r="BI89" s="291"/>
      <c r="BJ89" s="291"/>
      <c r="BK89" s="291"/>
      <c r="BL89" s="291"/>
      <c r="BM89" s="291"/>
      <c r="BN89" s="291"/>
      <c r="BO89" s="291"/>
      <c r="BP89" s="291"/>
      <c r="BQ89" s="291"/>
      <c r="BR89" s="291"/>
      <c r="BS89" s="291"/>
      <c r="BT89" s="291"/>
      <c r="BU89" s="291"/>
      <c r="BV89" s="291"/>
      <c r="BW89" s="291"/>
      <c r="BX89" s="291"/>
      <c r="BY89" s="291"/>
      <c r="BZ89" s="291"/>
      <c r="CA89" s="291"/>
      <c r="CB89" s="291"/>
      <c r="CC89" s="291"/>
      <c r="CD89" s="291"/>
      <c r="CE89" s="291"/>
      <c r="CF89" s="291"/>
      <c r="CG89" s="291"/>
      <c r="CH89" s="291"/>
      <c r="CI89" s="291"/>
      <c r="CJ89" s="291"/>
    </row>
    <row r="90" spans="5:88" ht="15">
      <c r="E90" s="274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91"/>
      <c r="BB90" s="291"/>
      <c r="BC90" s="291"/>
      <c r="BD90" s="291"/>
      <c r="BE90" s="291"/>
      <c r="BF90" s="291"/>
      <c r="BG90" s="291"/>
      <c r="BH90" s="291"/>
      <c r="BI90" s="291"/>
      <c r="BJ90" s="291"/>
      <c r="BK90" s="291"/>
      <c r="BL90" s="291"/>
      <c r="BM90" s="291"/>
      <c r="BN90" s="291"/>
      <c r="BO90" s="291"/>
      <c r="BP90" s="291"/>
      <c r="BQ90" s="291"/>
      <c r="BR90" s="291"/>
      <c r="BS90" s="291"/>
      <c r="BT90" s="291"/>
      <c r="BU90" s="291"/>
      <c r="BV90" s="291"/>
      <c r="BW90" s="291"/>
      <c r="BX90" s="291"/>
      <c r="BY90" s="291"/>
      <c r="BZ90" s="291"/>
      <c r="CA90" s="291"/>
      <c r="CB90" s="291"/>
      <c r="CC90" s="291"/>
      <c r="CD90" s="291"/>
      <c r="CE90" s="291"/>
      <c r="CF90" s="291"/>
      <c r="CG90" s="291"/>
      <c r="CH90" s="291"/>
      <c r="CI90" s="291"/>
      <c r="CJ90" s="291"/>
    </row>
    <row r="91" spans="5:88" ht="15">
      <c r="E91" s="274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276"/>
      <c r="AX91" s="276"/>
      <c r="AY91" s="276"/>
      <c r="AZ91" s="276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1"/>
      <c r="BL91" s="291"/>
      <c r="BM91" s="291"/>
      <c r="BN91" s="291"/>
      <c r="BO91" s="291"/>
      <c r="BP91" s="291"/>
      <c r="BQ91" s="291"/>
      <c r="BR91" s="291"/>
      <c r="BS91" s="291"/>
      <c r="BT91" s="291"/>
      <c r="BU91" s="291"/>
      <c r="BV91" s="291"/>
      <c r="BW91" s="291"/>
      <c r="BX91" s="291"/>
      <c r="BY91" s="291"/>
      <c r="BZ91" s="291"/>
      <c r="CA91" s="291"/>
      <c r="CB91" s="291"/>
      <c r="CC91" s="291"/>
      <c r="CD91" s="291"/>
      <c r="CE91" s="291"/>
      <c r="CF91" s="291"/>
      <c r="CG91" s="291"/>
      <c r="CH91" s="291"/>
      <c r="CI91" s="291"/>
      <c r="CJ91" s="291"/>
    </row>
    <row r="92" spans="5:88" ht="15">
      <c r="E92" s="274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6"/>
      <c r="AZ92" s="276"/>
      <c r="BA92" s="291"/>
      <c r="BB92" s="291"/>
      <c r="BC92" s="291"/>
      <c r="BD92" s="291"/>
      <c r="BE92" s="291"/>
      <c r="BF92" s="291"/>
      <c r="BG92" s="291"/>
      <c r="BH92" s="291"/>
      <c r="BI92" s="291"/>
      <c r="BJ92" s="291"/>
      <c r="BK92" s="291"/>
      <c r="BL92" s="291"/>
      <c r="BM92" s="291"/>
      <c r="BN92" s="291"/>
      <c r="BO92" s="291"/>
      <c r="BP92" s="291"/>
      <c r="BQ92" s="291"/>
      <c r="BR92" s="291"/>
      <c r="BS92" s="291"/>
      <c r="BT92" s="291"/>
      <c r="BU92" s="291"/>
      <c r="BV92" s="291"/>
      <c r="BW92" s="291"/>
      <c r="BX92" s="291"/>
      <c r="BY92" s="291"/>
      <c r="BZ92" s="291"/>
      <c r="CA92" s="291"/>
      <c r="CB92" s="291"/>
      <c r="CC92" s="291"/>
      <c r="CD92" s="291"/>
      <c r="CE92" s="291"/>
      <c r="CF92" s="291"/>
      <c r="CG92" s="291"/>
      <c r="CH92" s="291"/>
      <c r="CI92" s="291"/>
      <c r="CJ92" s="291"/>
    </row>
    <row r="93" spans="5:88" ht="15">
      <c r="E93" s="274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276"/>
      <c r="AV93" s="276"/>
      <c r="AW93" s="276"/>
      <c r="AX93" s="276"/>
      <c r="AY93" s="276"/>
      <c r="AZ93" s="276"/>
      <c r="BA93" s="291"/>
      <c r="BB93" s="291"/>
      <c r="BC93" s="291"/>
      <c r="BD93" s="291"/>
      <c r="BE93" s="291"/>
      <c r="BF93" s="291"/>
      <c r="BG93" s="291"/>
      <c r="BH93" s="291"/>
      <c r="BI93" s="291"/>
      <c r="BJ93" s="291"/>
      <c r="BK93" s="291"/>
      <c r="BL93" s="291"/>
      <c r="BM93" s="291"/>
      <c r="BN93" s="291"/>
      <c r="BO93" s="291"/>
      <c r="BP93" s="291"/>
      <c r="BQ93" s="291"/>
      <c r="BR93" s="291"/>
      <c r="BS93" s="291"/>
      <c r="BT93" s="291"/>
      <c r="BU93" s="291"/>
      <c r="BV93" s="291"/>
      <c r="BW93" s="291"/>
      <c r="BX93" s="291"/>
      <c r="BY93" s="291"/>
      <c r="BZ93" s="291"/>
      <c r="CA93" s="291"/>
      <c r="CB93" s="291"/>
      <c r="CC93" s="291"/>
      <c r="CD93" s="291"/>
      <c r="CE93" s="291"/>
      <c r="CF93" s="291"/>
      <c r="CG93" s="291"/>
      <c r="CH93" s="291"/>
      <c r="CI93" s="291"/>
      <c r="CJ93" s="291"/>
    </row>
    <row r="94" spans="5:88" ht="15">
      <c r="E94" s="274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6"/>
      <c r="AZ94" s="276"/>
      <c r="BA94" s="291"/>
      <c r="BB94" s="291"/>
      <c r="BC94" s="291"/>
      <c r="BD94" s="291"/>
      <c r="BE94" s="291"/>
      <c r="BF94" s="291"/>
      <c r="BG94" s="291"/>
      <c r="BH94" s="291"/>
      <c r="BI94" s="291"/>
      <c r="BJ94" s="291"/>
      <c r="BK94" s="291"/>
      <c r="BL94" s="291"/>
      <c r="BM94" s="291"/>
      <c r="BN94" s="291"/>
      <c r="BO94" s="291"/>
      <c r="BP94" s="291"/>
      <c r="BQ94" s="291"/>
      <c r="BR94" s="291"/>
      <c r="BS94" s="291"/>
      <c r="BT94" s="291"/>
      <c r="BU94" s="291"/>
      <c r="BV94" s="291"/>
      <c r="BW94" s="291"/>
      <c r="BX94" s="291"/>
      <c r="BY94" s="291"/>
      <c r="BZ94" s="291"/>
      <c r="CA94" s="291"/>
      <c r="CB94" s="291"/>
      <c r="CC94" s="291"/>
      <c r="CD94" s="291"/>
      <c r="CE94" s="291"/>
      <c r="CF94" s="291"/>
      <c r="CG94" s="291"/>
      <c r="CH94" s="291"/>
      <c r="CI94" s="291"/>
      <c r="CJ94" s="291"/>
    </row>
    <row r="95" spans="5:88" ht="15">
      <c r="E95" s="274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91"/>
      <c r="BB95" s="291"/>
      <c r="BC95" s="291"/>
      <c r="BD95" s="291"/>
      <c r="BE95" s="291"/>
      <c r="BF95" s="291"/>
      <c r="BG95" s="291"/>
      <c r="BH95" s="291"/>
      <c r="BI95" s="291"/>
      <c r="BJ95" s="291"/>
      <c r="BK95" s="291"/>
      <c r="BL95" s="291"/>
      <c r="BM95" s="291"/>
      <c r="BN95" s="291"/>
      <c r="BO95" s="291"/>
      <c r="BP95" s="291"/>
      <c r="BQ95" s="291"/>
      <c r="BR95" s="291"/>
      <c r="BS95" s="291"/>
      <c r="BT95" s="291"/>
      <c r="BU95" s="291"/>
      <c r="BV95" s="291"/>
      <c r="BW95" s="291"/>
      <c r="BX95" s="291"/>
      <c r="BY95" s="291"/>
      <c r="BZ95" s="291"/>
      <c r="CA95" s="291"/>
      <c r="CB95" s="291"/>
      <c r="CC95" s="291"/>
      <c r="CD95" s="291"/>
      <c r="CE95" s="291"/>
      <c r="CF95" s="291"/>
      <c r="CG95" s="291"/>
      <c r="CH95" s="291"/>
      <c r="CI95" s="291"/>
      <c r="CJ95" s="291"/>
    </row>
    <row r="96" spans="5:88" ht="15">
      <c r="E96" s="274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  <c r="AW96" s="276"/>
      <c r="AX96" s="276"/>
      <c r="AY96" s="276"/>
      <c r="AZ96" s="276"/>
      <c r="BA96" s="291"/>
      <c r="BB96" s="291"/>
      <c r="BC96" s="291"/>
      <c r="BD96" s="291"/>
      <c r="BE96" s="291"/>
      <c r="BF96" s="291"/>
      <c r="BG96" s="291"/>
      <c r="BH96" s="291"/>
      <c r="BI96" s="291"/>
      <c r="BJ96" s="291"/>
      <c r="BK96" s="291"/>
      <c r="BL96" s="291"/>
      <c r="BM96" s="291"/>
      <c r="BN96" s="291"/>
      <c r="BO96" s="291"/>
      <c r="BP96" s="291"/>
      <c r="BQ96" s="291"/>
      <c r="BR96" s="291"/>
      <c r="BS96" s="291"/>
      <c r="BT96" s="291"/>
      <c r="BU96" s="291"/>
      <c r="BV96" s="291"/>
      <c r="BW96" s="291"/>
      <c r="BX96" s="291"/>
      <c r="BY96" s="291"/>
      <c r="BZ96" s="291"/>
      <c r="CA96" s="291"/>
      <c r="CB96" s="291"/>
      <c r="CC96" s="291"/>
      <c r="CD96" s="291"/>
      <c r="CE96" s="291"/>
      <c r="CF96" s="291"/>
      <c r="CG96" s="291"/>
      <c r="CH96" s="291"/>
      <c r="CI96" s="291"/>
      <c r="CJ96" s="291"/>
    </row>
    <row r="97" spans="5:88" ht="15">
      <c r="E97" s="274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6"/>
      <c r="AX97" s="276"/>
      <c r="AY97" s="276"/>
      <c r="AZ97" s="276"/>
      <c r="BA97" s="291"/>
      <c r="BB97" s="291"/>
      <c r="BC97" s="291"/>
      <c r="BD97" s="291"/>
      <c r="BE97" s="291"/>
      <c r="BF97" s="291"/>
      <c r="BG97" s="291"/>
      <c r="BH97" s="291"/>
      <c r="BI97" s="291"/>
      <c r="BJ97" s="291"/>
      <c r="BK97" s="291"/>
      <c r="BL97" s="291"/>
      <c r="BM97" s="291"/>
      <c r="BN97" s="291"/>
      <c r="BO97" s="291"/>
      <c r="BP97" s="291"/>
      <c r="BQ97" s="291"/>
      <c r="BR97" s="291"/>
      <c r="BS97" s="291"/>
      <c r="BT97" s="291"/>
      <c r="BU97" s="291"/>
      <c r="BV97" s="291"/>
      <c r="BW97" s="291"/>
      <c r="BX97" s="291"/>
      <c r="BY97" s="291"/>
      <c r="BZ97" s="291"/>
      <c r="CA97" s="291"/>
      <c r="CB97" s="291"/>
      <c r="CC97" s="291"/>
      <c r="CD97" s="291"/>
      <c r="CE97" s="291"/>
      <c r="CF97" s="291"/>
      <c r="CG97" s="291"/>
      <c r="CH97" s="291"/>
      <c r="CI97" s="291"/>
      <c r="CJ97" s="291"/>
    </row>
    <row r="98" spans="5:88" ht="15">
      <c r="E98" s="274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276"/>
      <c r="AU98" s="276"/>
      <c r="AV98" s="276"/>
      <c r="AW98" s="276"/>
      <c r="AX98" s="276"/>
      <c r="AY98" s="276"/>
      <c r="AZ98" s="276"/>
      <c r="BA98" s="291"/>
      <c r="BB98" s="291"/>
      <c r="BC98" s="291"/>
      <c r="BD98" s="291"/>
      <c r="BE98" s="291"/>
      <c r="BF98" s="291"/>
      <c r="BG98" s="291"/>
      <c r="BH98" s="291"/>
      <c r="BI98" s="291"/>
      <c r="BJ98" s="291"/>
      <c r="BK98" s="291"/>
      <c r="BL98" s="291"/>
      <c r="BM98" s="291"/>
      <c r="BN98" s="291"/>
      <c r="BO98" s="291"/>
      <c r="BP98" s="291"/>
      <c r="BQ98" s="291"/>
      <c r="BR98" s="291"/>
      <c r="BS98" s="291"/>
      <c r="BT98" s="291"/>
      <c r="BU98" s="291"/>
      <c r="BV98" s="291"/>
      <c r="BW98" s="291"/>
      <c r="BX98" s="291"/>
      <c r="BY98" s="291"/>
      <c r="BZ98" s="291"/>
      <c r="CA98" s="291"/>
      <c r="CB98" s="291"/>
      <c r="CC98" s="291"/>
      <c r="CD98" s="291"/>
      <c r="CE98" s="291"/>
      <c r="CF98" s="291"/>
      <c r="CG98" s="291"/>
      <c r="CH98" s="291"/>
      <c r="CI98" s="291"/>
      <c r="CJ98" s="291"/>
    </row>
    <row r="99" spans="5:88" ht="15">
      <c r="E99" s="274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6"/>
      <c r="AW99" s="276"/>
      <c r="AX99" s="276"/>
      <c r="AY99" s="276"/>
      <c r="AZ99" s="276"/>
      <c r="BA99" s="291"/>
      <c r="BB99" s="291"/>
      <c r="BC99" s="291"/>
      <c r="BD99" s="291"/>
      <c r="BE99" s="291"/>
      <c r="BF99" s="291"/>
      <c r="BG99" s="291"/>
      <c r="BH99" s="291"/>
      <c r="BI99" s="291"/>
      <c r="BJ99" s="291"/>
      <c r="BK99" s="291"/>
      <c r="BL99" s="291"/>
      <c r="BM99" s="291"/>
      <c r="BN99" s="291"/>
      <c r="BO99" s="291"/>
      <c r="BP99" s="291"/>
      <c r="BQ99" s="291"/>
      <c r="BR99" s="291"/>
      <c r="BS99" s="291"/>
      <c r="BT99" s="291"/>
      <c r="BU99" s="291"/>
      <c r="BV99" s="291"/>
      <c r="BW99" s="291"/>
      <c r="BX99" s="291"/>
      <c r="BY99" s="291"/>
      <c r="BZ99" s="291"/>
      <c r="CA99" s="291"/>
      <c r="CB99" s="291"/>
      <c r="CC99" s="291"/>
      <c r="CD99" s="291"/>
      <c r="CE99" s="291"/>
      <c r="CF99" s="291"/>
      <c r="CG99" s="291"/>
      <c r="CH99" s="291"/>
      <c r="CI99" s="291"/>
      <c r="CJ99" s="291"/>
    </row>
    <row r="100" spans="5:88" ht="15">
      <c r="E100" s="274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276"/>
      <c r="AV100" s="276"/>
      <c r="AW100" s="276"/>
      <c r="AX100" s="276"/>
      <c r="AY100" s="276"/>
      <c r="AZ100" s="276"/>
      <c r="BA100" s="291"/>
      <c r="BB100" s="291"/>
      <c r="BC100" s="291"/>
      <c r="BD100" s="291"/>
      <c r="BE100" s="291"/>
      <c r="BF100" s="291"/>
      <c r="BG100" s="291"/>
      <c r="BH100" s="291"/>
      <c r="BI100" s="291"/>
      <c r="BJ100" s="291"/>
      <c r="BK100" s="291"/>
      <c r="BL100" s="291"/>
      <c r="BM100" s="291"/>
      <c r="BN100" s="291"/>
      <c r="BO100" s="291"/>
      <c r="BP100" s="291"/>
      <c r="BQ100" s="291"/>
      <c r="BR100" s="291"/>
      <c r="BS100" s="291"/>
      <c r="BT100" s="291"/>
      <c r="BU100" s="291"/>
      <c r="BV100" s="291"/>
      <c r="BW100" s="291"/>
      <c r="BX100" s="291"/>
      <c r="BY100" s="291"/>
      <c r="BZ100" s="291"/>
      <c r="CA100" s="291"/>
      <c r="CB100" s="291"/>
      <c r="CC100" s="291"/>
      <c r="CD100" s="291"/>
      <c r="CE100" s="291"/>
      <c r="CF100" s="291"/>
      <c r="CG100" s="291"/>
      <c r="CH100" s="291"/>
      <c r="CI100" s="291"/>
      <c r="CJ100" s="291"/>
    </row>
    <row r="101" spans="5:88" ht="15">
      <c r="E101" s="274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276"/>
      <c r="AV101" s="276"/>
      <c r="AW101" s="276"/>
      <c r="AX101" s="276"/>
      <c r="AY101" s="276"/>
      <c r="AZ101" s="276"/>
      <c r="BA101" s="291"/>
      <c r="BB101" s="291"/>
      <c r="BC101" s="291"/>
      <c r="BD101" s="291"/>
      <c r="BE101" s="291"/>
      <c r="BF101" s="291"/>
      <c r="BG101" s="291"/>
      <c r="BH101" s="291"/>
      <c r="BI101" s="291"/>
      <c r="BJ101" s="291"/>
      <c r="BK101" s="291"/>
      <c r="BL101" s="291"/>
      <c r="BM101" s="291"/>
      <c r="BN101" s="291"/>
      <c r="BO101" s="291"/>
      <c r="BP101" s="291"/>
      <c r="BQ101" s="291"/>
      <c r="BR101" s="291"/>
      <c r="BS101" s="291"/>
      <c r="BT101" s="291"/>
      <c r="BU101" s="291"/>
      <c r="BV101" s="291"/>
      <c r="BW101" s="291"/>
      <c r="BX101" s="291"/>
      <c r="BY101" s="291"/>
      <c r="BZ101" s="291"/>
      <c r="CA101" s="291"/>
      <c r="CB101" s="291"/>
      <c r="CC101" s="291"/>
      <c r="CD101" s="291"/>
      <c r="CE101" s="291"/>
      <c r="CF101" s="291"/>
      <c r="CG101" s="291"/>
      <c r="CH101" s="291"/>
      <c r="CI101" s="291"/>
      <c r="CJ101" s="291"/>
    </row>
    <row r="102" spans="5:88" ht="15">
      <c r="E102" s="292"/>
      <c r="F102" s="293"/>
      <c r="G102" s="293"/>
      <c r="H102" s="280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276"/>
      <c r="AU102" s="276"/>
      <c r="AV102" s="276"/>
      <c r="AW102" s="276"/>
      <c r="AX102" s="276"/>
      <c r="AY102" s="276"/>
      <c r="AZ102" s="276"/>
      <c r="BA102" s="291"/>
      <c r="BB102" s="291"/>
      <c r="BC102" s="291"/>
      <c r="BD102" s="291"/>
      <c r="BE102" s="291"/>
      <c r="BF102" s="291"/>
      <c r="BG102" s="291"/>
      <c r="BH102" s="291"/>
      <c r="BI102" s="291"/>
      <c r="BJ102" s="291"/>
      <c r="BK102" s="291"/>
      <c r="BL102" s="291"/>
      <c r="BM102" s="291"/>
      <c r="BN102" s="291"/>
      <c r="BO102" s="291"/>
      <c r="BP102" s="291"/>
      <c r="BQ102" s="291"/>
      <c r="BR102" s="291"/>
      <c r="BS102" s="291"/>
      <c r="BT102" s="291"/>
      <c r="BU102" s="291"/>
      <c r="BV102" s="291"/>
      <c r="BW102" s="291"/>
      <c r="BX102" s="291"/>
      <c r="BY102" s="291"/>
      <c r="BZ102" s="291"/>
      <c r="CA102" s="291"/>
      <c r="CB102" s="291"/>
      <c r="CC102" s="291"/>
      <c r="CD102" s="291"/>
      <c r="CE102" s="291"/>
      <c r="CF102" s="291"/>
      <c r="CG102" s="291"/>
      <c r="CH102" s="291"/>
      <c r="CI102" s="291"/>
      <c r="CJ102" s="291"/>
    </row>
    <row r="103" spans="5:88" ht="15">
      <c r="E103" s="292"/>
      <c r="F103" s="293"/>
      <c r="G103" s="293"/>
      <c r="H103" s="280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276"/>
      <c r="AU103" s="276"/>
      <c r="AV103" s="276"/>
      <c r="AW103" s="276"/>
      <c r="AX103" s="276"/>
      <c r="AY103" s="276"/>
      <c r="AZ103" s="276"/>
      <c r="BA103" s="291"/>
      <c r="BB103" s="291"/>
      <c r="BC103" s="291"/>
      <c r="BD103" s="291"/>
      <c r="BE103" s="291"/>
      <c r="BF103" s="291"/>
      <c r="BG103" s="291"/>
      <c r="BH103" s="291"/>
      <c r="BI103" s="291"/>
      <c r="BJ103" s="291"/>
      <c r="BK103" s="291"/>
      <c r="BL103" s="291"/>
      <c r="BM103" s="291"/>
      <c r="BN103" s="291"/>
      <c r="BO103" s="291"/>
      <c r="BP103" s="291"/>
      <c r="BQ103" s="291"/>
      <c r="BR103" s="291"/>
      <c r="BS103" s="291"/>
      <c r="BT103" s="291"/>
      <c r="BU103" s="291"/>
      <c r="BV103" s="291"/>
      <c r="BW103" s="291"/>
      <c r="BX103" s="291"/>
      <c r="BY103" s="291"/>
      <c r="BZ103" s="291"/>
      <c r="CA103" s="291"/>
      <c r="CB103" s="291"/>
      <c r="CC103" s="291"/>
      <c r="CD103" s="291"/>
      <c r="CE103" s="291"/>
      <c r="CF103" s="291"/>
      <c r="CG103" s="291"/>
      <c r="CH103" s="291"/>
      <c r="CI103" s="291"/>
      <c r="CJ103" s="291"/>
    </row>
    <row r="104" spans="5:88" ht="15">
      <c r="E104" s="292"/>
      <c r="F104" s="293"/>
      <c r="G104" s="293"/>
      <c r="H104" s="280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6"/>
      <c r="AV104" s="276"/>
      <c r="AW104" s="276"/>
      <c r="AX104" s="276"/>
      <c r="AY104" s="276"/>
      <c r="AZ104" s="276"/>
      <c r="BA104" s="291"/>
      <c r="BB104" s="291"/>
      <c r="BC104" s="291"/>
      <c r="BD104" s="291"/>
      <c r="BE104" s="291"/>
      <c r="BF104" s="291"/>
      <c r="BG104" s="291"/>
      <c r="BH104" s="291"/>
      <c r="BI104" s="291"/>
      <c r="BJ104" s="291"/>
      <c r="BK104" s="291"/>
      <c r="BL104" s="291"/>
      <c r="BM104" s="291"/>
      <c r="BN104" s="291"/>
      <c r="BO104" s="291"/>
      <c r="BP104" s="291"/>
      <c r="BQ104" s="291"/>
      <c r="BR104" s="291"/>
      <c r="BS104" s="291"/>
      <c r="BT104" s="291"/>
      <c r="BU104" s="291"/>
      <c r="BV104" s="291"/>
      <c r="BW104" s="291"/>
      <c r="BX104" s="291"/>
      <c r="BY104" s="291"/>
      <c r="BZ104" s="291"/>
      <c r="CA104" s="291"/>
      <c r="CB104" s="291"/>
      <c r="CC104" s="291"/>
      <c r="CD104" s="291"/>
      <c r="CE104" s="291"/>
      <c r="CF104" s="291"/>
      <c r="CG104" s="291"/>
      <c r="CH104" s="291"/>
      <c r="CI104" s="291"/>
      <c r="CJ104" s="291"/>
    </row>
    <row r="105" spans="5:88" ht="15">
      <c r="E105" s="292"/>
      <c r="F105" s="293"/>
      <c r="G105" s="293"/>
      <c r="H105" s="280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6"/>
      <c r="AS105" s="276"/>
      <c r="AT105" s="276"/>
      <c r="AU105" s="276"/>
      <c r="AV105" s="276"/>
      <c r="AW105" s="276"/>
      <c r="AX105" s="276"/>
      <c r="AY105" s="276"/>
      <c r="AZ105" s="276"/>
      <c r="BA105" s="291"/>
      <c r="BB105" s="291"/>
      <c r="BC105" s="291"/>
      <c r="BD105" s="291"/>
      <c r="BE105" s="291"/>
      <c r="BF105" s="291"/>
      <c r="BG105" s="291"/>
      <c r="BH105" s="291"/>
      <c r="BI105" s="291"/>
      <c r="BJ105" s="291"/>
      <c r="BK105" s="291"/>
      <c r="BL105" s="291"/>
      <c r="BM105" s="291"/>
      <c r="BN105" s="291"/>
      <c r="BO105" s="291"/>
      <c r="BP105" s="291"/>
      <c r="BQ105" s="291"/>
      <c r="BR105" s="291"/>
      <c r="BS105" s="291"/>
      <c r="BT105" s="291"/>
      <c r="BU105" s="291"/>
      <c r="BV105" s="291"/>
      <c r="BW105" s="291"/>
      <c r="BX105" s="291"/>
      <c r="BY105" s="291"/>
      <c r="BZ105" s="291"/>
      <c r="CA105" s="291"/>
      <c r="CB105" s="291"/>
      <c r="CC105" s="291"/>
      <c r="CD105" s="291"/>
      <c r="CE105" s="291"/>
      <c r="CF105" s="291"/>
      <c r="CG105" s="291"/>
      <c r="CH105" s="291"/>
      <c r="CI105" s="291"/>
      <c r="CJ105" s="291"/>
    </row>
    <row r="106" spans="5:88" ht="15">
      <c r="E106" s="292"/>
      <c r="F106" s="293"/>
      <c r="G106" s="293"/>
      <c r="H106" s="280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6"/>
      <c r="AT106" s="276"/>
      <c r="AU106" s="276"/>
      <c r="AV106" s="276"/>
      <c r="AW106" s="276"/>
      <c r="AX106" s="276"/>
      <c r="AY106" s="276"/>
      <c r="AZ106" s="276"/>
      <c r="BA106" s="291"/>
      <c r="BB106" s="291"/>
      <c r="BC106" s="291"/>
      <c r="BD106" s="291"/>
      <c r="BE106" s="291"/>
      <c r="BF106" s="291"/>
      <c r="BG106" s="291"/>
      <c r="BH106" s="291"/>
      <c r="BI106" s="291"/>
      <c r="BJ106" s="291"/>
      <c r="BK106" s="291"/>
      <c r="BL106" s="291"/>
      <c r="BM106" s="291"/>
      <c r="BN106" s="291"/>
      <c r="BO106" s="291"/>
      <c r="BP106" s="291"/>
      <c r="BQ106" s="291"/>
      <c r="BR106" s="291"/>
      <c r="BS106" s="291"/>
      <c r="BT106" s="291"/>
      <c r="BU106" s="291"/>
      <c r="BV106" s="291"/>
      <c r="BW106" s="291"/>
      <c r="BX106" s="291"/>
      <c r="BY106" s="291"/>
      <c r="BZ106" s="291"/>
      <c r="CA106" s="291"/>
      <c r="CB106" s="291"/>
      <c r="CC106" s="291"/>
      <c r="CD106" s="291"/>
      <c r="CE106" s="291"/>
      <c r="CF106" s="291"/>
      <c r="CG106" s="291"/>
      <c r="CH106" s="291"/>
      <c r="CI106" s="291"/>
      <c r="CJ106" s="291"/>
    </row>
    <row r="107" spans="5:88" ht="15">
      <c r="E107" s="292"/>
      <c r="F107" s="293"/>
      <c r="G107" s="293"/>
      <c r="H107" s="280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  <c r="AT107" s="276"/>
      <c r="AU107" s="276"/>
      <c r="AV107" s="276"/>
      <c r="AW107" s="276"/>
      <c r="AX107" s="276"/>
      <c r="AY107" s="276"/>
      <c r="AZ107" s="276"/>
      <c r="BA107" s="291"/>
      <c r="BB107" s="291"/>
      <c r="BC107" s="291"/>
      <c r="BD107" s="291"/>
      <c r="BE107" s="291"/>
      <c r="BF107" s="291"/>
      <c r="BG107" s="291"/>
      <c r="BH107" s="291"/>
      <c r="BI107" s="291"/>
      <c r="BJ107" s="291"/>
      <c r="BK107" s="291"/>
      <c r="BL107" s="291"/>
      <c r="BM107" s="291"/>
      <c r="BN107" s="291"/>
      <c r="BO107" s="291"/>
      <c r="BP107" s="291"/>
      <c r="BQ107" s="291"/>
      <c r="BR107" s="291"/>
      <c r="BS107" s="291"/>
      <c r="BT107" s="291"/>
      <c r="BU107" s="291"/>
      <c r="BV107" s="291"/>
      <c r="BW107" s="291"/>
      <c r="BX107" s="291"/>
      <c r="BY107" s="291"/>
      <c r="BZ107" s="291"/>
      <c r="CA107" s="291"/>
      <c r="CB107" s="291"/>
      <c r="CC107" s="291"/>
      <c r="CD107" s="291"/>
      <c r="CE107" s="291"/>
      <c r="CF107" s="291"/>
      <c r="CG107" s="291"/>
      <c r="CH107" s="291"/>
      <c r="CI107" s="291"/>
      <c r="CJ107" s="291"/>
    </row>
    <row r="108" spans="5:88" ht="15">
      <c r="E108" s="292"/>
      <c r="F108" s="293"/>
      <c r="G108" s="293"/>
      <c r="H108" s="280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6"/>
      <c r="AT108" s="276"/>
      <c r="AU108" s="276"/>
      <c r="AV108" s="276"/>
      <c r="AW108" s="276"/>
      <c r="AX108" s="276"/>
      <c r="AY108" s="276"/>
      <c r="AZ108" s="276"/>
      <c r="BA108" s="291"/>
      <c r="BB108" s="291"/>
      <c r="BC108" s="291"/>
      <c r="BD108" s="291"/>
      <c r="BE108" s="291"/>
      <c r="BF108" s="291"/>
      <c r="BG108" s="291"/>
      <c r="BH108" s="291"/>
      <c r="BI108" s="291"/>
      <c r="BJ108" s="291"/>
      <c r="BK108" s="291"/>
      <c r="BL108" s="291"/>
      <c r="BM108" s="291"/>
      <c r="BN108" s="291"/>
      <c r="BO108" s="291"/>
      <c r="BP108" s="291"/>
      <c r="BQ108" s="291"/>
      <c r="BR108" s="291"/>
      <c r="BS108" s="291"/>
      <c r="BT108" s="291"/>
      <c r="BU108" s="291"/>
      <c r="BV108" s="291"/>
      <c r="BW108" s="291"/>
      <c r="BX108" s="291"/>
      <c r="BY108" s="291"/>
      <c r="BZ108" s="291"/>
      <c r="CA108" s="291"/>
      <c r="CB108" s="291"/>
      <c r="CC108" s="291"/>
      <c r="CD108" s="291"/>
      <c r="CE108" s="291"/>
      <c r="CF108" s="291"/>
      <c r="CG108" s="291"/>
      <c r="CH108" s="291"/>
      <c r="CI108" s="291"/>
      <c r="CJ108" s="291"/>
    </row>
    <row r="109" spans="5:88" ht="15">
      <c r="E109" s="292"/>
      <c r="F109" s="293"/>
      <c r="G109" s="293"/>
      <c r="H109" s="280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6"/>
      <c r="AT109" s="276"/>
      <c r="AU109" s="276"/>
      <c r="AV109" s="276"/>
      <c r="AW109" s="276"/>
      <c r="AX109" s="276"/>
      <c r="AY109" s="276"/>
      <c r="AZ109" s="276"/>
      <c r="BA109" s="291"/>
      <c r="BB109" s="291"/>
      <c r="BC109" s="291"/>
      <c r="BD109" s="291"/>
      <c r="BE109" s="291"/>
      <c r="BF109" s="291"/>
      <c r="BG109" s="291"/>
      <c r="BH109" s="291"/>
      <c r="BI109" s="291"/>
      <c r="BJ109" s="291"/>
      <c r="BK109" s="291"/>
      <c r="BL109" s="291"/>
      <c r="BM109" s="291"/>
      <c r="BN109" s="291"/>
      <c r="BO109" s="291"/>
      <c r="BP109" s="291"/>
      <c r="BQ109" s="291"/>
      <c r="BR109" s="291"/>
      <c r="BS109" s="291"/>
      <c r="BT109" s="291"/>
      <c r="BU109" s="291"/>
      <c r="BV109" s="291"/>
      <c r="BW109" s="291"/>
      <c r="BX109" s="291"/>
      <c r="BY109" s="291"/>
      <c r="BZ109" s="291"/>
      <c r="CA109" s="291"/>
      <c r="CB109" s="291"/>
      <c r="CC109" s="291"/>
      <c r="CD109" s="291"/>
      <c r="CE109" s="291"/>
      <c r="CF109" s="291"/>
      <c r="CG109" s="291"/>
      <c r="CH109" s="291"/>
      <c r="CI109" s="291"/>
      <c r="CJ109" s="291"/>
    </row>
    <row r="110" spans="5:52" ht="15">
      <c r="E110" s="292"/>
      <c r="F110" s="293"/>
      <c r="G110" s="293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0"/>
      <c r="AF110" s="280"/>
      <c r="AG110" s="280"/>
      <c r="AH110" s="280"/>
      <c r="AI110" s="280"/>
      <c r="AJ110" s="280"/>
      <c r="AK110" s="280"/>
      <c r="AL110" s="280"/>
      <c r="AM110" s="280"/>
      <c r="AN110" s="280"/>
      <c r="AO110" s="280"/>
      <c r="AP110" s="280"/>
      <c r="AQ110" s="280"/>
      <c r="AR110" s="280"/>
      <c r="AS110" s="280"/>
      <c r="AT110" s="280"/>
      <c r="AU110" s="280"/>
      <c r="AV110" s="280"/>
      <c r="AW110" s="280"/>
      <c r="AX110" s="280"/>
      <c r="AY110" s="280"/>
      <c r="AZ110" s="280"/>
    </row>
    <row r="111" spans="5:52" ht="15">
      <c r="E111" s="292"/>
      <c r="F111" s="293"/>
      <c r="G111" s="293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280"/>
      <c r="AS111" s="280"/>
      <c r="AT111" s="280"/>
      <c r="AU111" s="280"/>
      <c r="AV111" s="280"/>
      <c r="AW111" s="280"/>
      <c r="AX111" s="280"/>
      <c r="AY111" s="280"/>
      <c r="AZ111" s="280"/>
    </row>
    <row r="112" spans="5:52" ht="15">
      <c r="E112" s="292"/>
      <c r="F112" s="293"/>
      <c r="G112" s="293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/>
      <c r="AO112" s="280"/>
      <c r="AP112" s="280"/>
      <c r="AQ112" s="280"/>
      <c r="AR112" s="280"/>
      <c r="AS112" s="280"/>
      <c r="AT112" s="280"/>
      <c r="AU112" s="280"/>
      <c r="AV112" s="280"/>
      <c r="AW112" s="280"/>
      <c r="AX112" s="280"/>
      <c r="AY112" s="280"/>
      <c r="AZ112" s="280"/>
    </row>
    <row r="113" spans="5:52" ht="15">
      <c r="E113" s="292"/>
      <c r="F113" s="293"/>
      <c r="G113" s="293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  <c r="AN113" s="280"/>
      <c r="AO113" s="280"/>
      <c r="AP113" s="280"/>
      <c r="AQ113" s="280"/>
      <c r="AR113" s="280"/>
      <c r="AS113" s="280"/>
      <c r="AT113" s="280"/>
      <c r="AU113" s="280"/>
      <c r="AV113" s="280"/>
      <c r="AW113" s="280"/>
      <c r="AX113" s="280"/>
      <c r="AY113" s="280"/>
      <c r="AZ113" s="280"/>
    </row>
    <row r="114" spans="5:52" ht="15">
      <c r="E114" s="292"/>
      <c r="F114" s="293"/>
      <c r="G114" s="293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280"/>
      <c r="AY114" s="280"/>
      <c r="AZ114" s="280"/>
    </row>
    <row r="115" spans="5:52" ht="15">
      <c r="E115" s="292"/>
      <c r="F115" s="293"/>
      <c r="G115" s="293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280"/>
      <c r="AS115" s="280"/>
      <c r="AT115" s="280"/>
      <c r="AU115" s="280"/>
      <c r="AV115" s="280"/>
      <c r="AW115" s="280"/>
      <c r="AX115" s="280"/>
      <c r="AY115" s="280"/>
      <c r="AZ115" s="280"/>
    </row>
    <row r="116" spans="5:52" ht="15">
      <c r="E116" s="292"/>
      <c r="F116" s="293"/>
      <c r="G116" s="293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280"/>
      <c r="AS116" s="280"/>
      <c r="AT116" s="280"/>
      <c r="AU116" s="280"/>
      <c r="AV116" s="280"/>
      <c r="AW116" s="280"/>
      <c r="AX116" s="280"/>
      <c r="AY116" s="280"/>
      <c r="AZ116" s="280"/>
    </row>
    <row r="117" spans="5:52" ht="15">
      <c r="E117" s="292"/>
      <c r="F117" s="293"/>
      <c r="G117" s="293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280"/>
      <c r="AM117" s="280"/>
      <c r="AN117" s="280"/>
      <c r="AO117" s="280"/>
      <c r="AP117" s="280"/>
      <c r="AQ117" s="280"/>
      <c r="AR117" s="280"/>
      <c r="AS117" s="280"/>
      <c r="AT117" s="280"/>
      <c r="AU117" s="280"/>
      <c r="AV117" s="280"/>
      <c r="AW117" s="280"/>
      <c r="AX117" s="280"/>
      <c r="AY117" s="280"/>
      <c r="AZ117" s="280"/>
    </row>
    <row r="118" spans="5:52" ht="15">
      <c r="E118" s="292"/>
      <c r="F118" s="293"/>
      <c r="G118" s="293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0"/>
      <c r="AR118" s="280"/>
      <c r="AS118" s="280"/>
      <c r="AT118" s="280"/>
      <c r="AU118" s="280"/>
      <c r="AV118" s="280"/>
      <c r="AW118" s="280"/>
      <c r="AX118" s="280"/>
      <c r="AY118" s="280"/>
      <c r="AZ118" s="280"/>
    </row>
    <row r="119" spans="5:52" ht="15">
      <c r="E119" s="292"/>
      <c r="F119" s="293"/>
      <c r="G119" s="293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  <c r="AV119" s="280"/>
      <c r="AW119" s="280"/>
      <c r="AX119" s="280"/>
      <c r="AY119" s="280"/>
      <c r="AZ119" s="280"/>
    </row>
    <row r="120" spans="5:52" ht="15">
      <c r="E120" s="292"/>
      <c r="F120" s="293"/>
      <c r="G120" s="293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80"/>
      <c r="AN120" s="280"/>
      <c r="AO120" s="280"/>
      <c r="AP120" s="280"/>
      <c r="AQ120" s="280"/>
      <c r="AR120" s="280"/>
      <c r="AS120" s="280"/>
      <c r="AT120" s="280"/>
      <c r="AU120" s="280"/>
      <c r="AV120" s="280"/>
      <c r="AW120" s="280"/>
      <c r="AX120" s="280"/>
      <c r="AY120" s="280"/>
      <c r="AZ120" s="280"/>
    </row>
    <row r="121" spans="5:52" ht="15">
      <c r="E121" s="292"/>
      <c r="F121" s="293"/>
      <c r="G121" s="293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/>
      <c r="AO121" s="280"/>
      <c r="AP121" s="280"/>
      <c r="AQ121" s="280"/>
      <c r="AR121" s="280"/>
      <c r="AS121" s="280"/>
      <c r="AT121" s="280"/>
      <c r="AU121" s="280"/>
      <c r="AV121" s="280"/>
      <c r="AW121" s="280"/>
      <c r="AX121" s="280"/>
      <c r="AY121" s="280"/>
      <c r="AZ121" s="280"/>
    </row>
    <row r="122" spans="5:52" ht="15">
      <c r="E122" s="292"/>
      <c r="F122" s="293"/>
      <c r="G122" s="293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</row>
    <row r="123" spans="5:52" ht="15">
      <c r="E123" s="292"/>
      <c r="F123" s="293"/>
      <c r="G123" s="293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</row>
    <row r="124" spans="5:52" ht="15">
      <c r="E124" s="292"/>
      <c r="F124" s="293"/>
      <c r="G124" s="293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280"/>
      <c r="AT124" s="280"/>
      <c r="AU124" s="280"/>
      <c r="AV124" s="280"/>
      <c r="AW124" s="280"/>
      <c r="AX124" s="280"/>
      <c r="AY124" s="280"/>
      <c r="AZ124" s="280"/>
    </row>
    <row r="125" spans="5:52" ht="15">
      <c r="E125" s="292"/>
      <c r="F125" s="293"/>
      <c r="G125" s="293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  <c r="AN125" s="280"/>
      <c r="AO125" s="280"/>
      <c r="AP125" s="280"/>
      <c r="AQ125" s="280"/>
      <c r="AR125" s="280"/>
      <c r="AS125" s="280"/>
      <c r="AT125" s="280"/>
      <c r="AU125" s="280"/>
      <c r="AV125" s="280"/>
      <c r="AW125" s="280"/>
      <c r="AX125" s="280"/>
      <c r="AY125" s="280"/>
      <c r="AZ125" s="280"/>
    </row>
    <row r="126" spans="5:52" ht="15">
      <c r="E126" s="292"/>
      <c r="F126" s="293"/>
      <c r="G126" s="293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280"/>
      <c r="AM126" s="280"/>
      <c r="AN126" s="280"/>
      <c r="AO126" s="280"/>
      <c r="AP126" s="280"/>
      <c r="AQ126" s="280"/>
      <c r="AR126" s="280"/>
      <c r="AS126" s="280"/>
      <c r="AT126" s="280"/>
      <c r="AU126" s="280"/>
      <c r="AV126" s="280"/>
      <c r="AW126" s="280"/>
      <c r="AX126" s="280"/>
      <c r="AY126" s="280"/>
      <c r="AZ126" s="280"/>
    </row>
    <row r="127" spans="5:52" ht="15">
      <c r="E127" s="292"/>
      <c r="F127" s="293"/>
      <c r="G127" s="293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0"/>
      <c r="AV127" s="280"/>
      <c r="AW127" s="280"/>
      <c r="AX127" s="280"/>
      <c r="AY127" s="280"/>
      <c r="AZ127" s="280"/>
    </row>
    <row r="128" spans="5:52" ht="15">
      <c r="E128" s="292"/>
      <c r="F128" s="293"/>
      <c r="G128" s="293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</row>
    <row r="129" spans="5:52" ht="15">
      <c r="E129" s="292"/>
      <c r="F129" s="293"/>
      <c r="G129" s="293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0"/>
      <c r="AW129" s="280"/>
      <c r="AX129" s="280"/>
      <c r="AY129" s="280"/>
      <c r="AZ129" s="280"/>
    </row>
    <row r="130" spans="5:52" ht="15">
      <c r="E130" s="292"/>
      <c r="F130" s="293"/>
      <c r="G130" s="293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  <c r="AV130" s="280"/>
      <c r="AW130" s="280"/>
      <c r="AX130" s="280"/>
      <c r="AY130" s="280"/>
      <c r="AZ130" s="280"/>
    </row>
    <row r="131" spans="5:52" ht="15">
      <c r="E131" s="292"/>
      <c r="F131" s="293"/>
      <c r="G131" s="293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</row>
    <row r="132" spans="5:52" ht="15">
      <c r="E132" s="292"/>
      <c r="F132" s="293"/>
      <c r="G132" s="293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  <c r="AV132" s="280"/>
      <c r="AW132" s="280"/>
      <c r="AX132" s="280"/>
      <c r="AY132" s="280"/>
      <c r="AZ132" s="280"/>
    </row>
    <row r="133" spans="5:52" ht="15">
      <c r="E133" s="292"/>
      <c r="F133" s="293"/>
      <c r="G133" s="293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  <c r="AQ133" s="280"/>
      <c r="AR133" s="280"/>
      <c r="AS133" s="280"/>
      <c r="AT133" s="280"/>
      <c r="AU133" s="280"/>
      <c r="AV133" s="280"/>
      <c r="AW133" s="280"/>
      <c r="AX133" s="280"/>
      <c r="AY133" s="280"/>
      <c r="AZ133" s="280"/>
    </row>
    <row r="134" spans="5:52" ht="15">
      <c r="E134" s="292"/>
      <c r="F134" s="293"/>
      <c r="G134" s="293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/>
      <c r="AR134" s="280"/>
      <c r="AS134" s="280"/>
      <c r="AT134" s="280"/>
      <c r="AU134" s="280"/>
      <c r="AV134" s="280"/>
      <c r="AW134" s="280"/>
      <c r="AX134" s="280"/>
      <c r="AY134" s="280"/>
      <c r="AZ134" s="280"/>
    </row>
    <row r="135" spans="5:52" ht="15">
      <c r="E135" s="292"/>
      <c r="F135" s="293"/>
      <c r="G135" s="293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0"/>
      <c r="AU135" s="280"/>
      <c r="AV135" s="280"/>
      <c r="AW135" s="280"/>
      <c r="AX135" s="280"/>
      <c r="AY135" s="280"/>
      <c r="AZ135" s="280"/>
    </row>
    <row r="136" spans="5:52" ht="15">
      <c r="E136" s="292"/>
      <c r="F136" s="293"/>
      <c r="G136" s="293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80"/>
      <c r="AT136" s="280"/>
      <c r="AU136" s="280"/>
      <c r="AV136" s="280"/>
      <c r="AW136" s="280"/>
      <c r="AX136" s="280"/>
      <c r="AY136" s="280"/>
      <c r="AZ136" s="280"/>
    </row>
    <row r="137" spans="5:52" ht="15">
      <c r="E137" s="292"/>
      <c r="F137" s="293"/>
      <c r="G137" s="293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280"/>
      <c r="AT137" s="280"/>
      <c r="AU137" s="280"/>
      <c r="AV137" s="280"/>
      <c r="AW137" s="280"/>
      <c r="AX137" s="280"/>
      <c r="AY137" s="280"/>
      <c r="AZ137" s="280"/>
    </row>
    <row r="138" spans="5:52" ht="15">
      <c r="E138" s="292"/>
      <c r="F138" s="293"/>
      <c r="G138" s="293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280"/>
      <c r="AT138" s="280"/>
      <c r="AU138" s="280"/>
      <c r="AV138" s="280"/>
      <c r="AW138" s="280"/>
      <c r="AX138" s="280"/>
      <c r="AY138" s="280"/>
      <c r="AZ138" s="280"/>
    </row>
    <row r="139" spans="5:52" ht="15">
      <c r="E139" s="292"/>
      <c r="F139" s="293"/>
      <c r="G139" s="293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80"/>
      <c r="AT139" s="280"/>
      <c r="AU139" s="280"/>
      <c r="AV139" s="280"/>
      <c r="AW139" s="280"/>
      <c r="AX139" s="280"/>
      <c r="AY139" s="280"/>
      <c r="AZ139" s="280"/>
    </row>
    <row r="140" spans="5:52" ht="15">
      <c r="E140" s="292"/>
      <c r="F140" s="293"/>
      <c r="G140" s="293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</row>
    <row r="141" spans="5:52" ht="15">
      <c r="E141" s="292"/>
      <c r="F141" s="293"/>
      <c r="G141" s="293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  <c r="AV141" s="280"/>
      <c r="AW141" s="280"/>
      <c r="AX141" s="280"/>
      <c r="AY141" s="280"/>
      <c r="AZ141" s="280"/>
    </row>
    <row r="142" spans="5:52" ht="15">
      <c r="E142" s="292"/>
      <c r="F142" s="293"/>
      <c r="G142" s="293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80"/>
      <c r="AT142" s="280"/>
      <c r="AU142" s="280"/>
      <c r="AV142" s="280"/>
      <c r="AW142" s="280"/>
      <c r="AX142" s="280"/>
      <c r="AY142" s="280"/>
      <c r="AZ142" s="280"/>
    </row>
    <row r="143" spans="5:52" ht="15">
      <c r="E143" s="292"/>
      <c r="F143" s="293"/>
      <c r="G143" s="293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80"/>
      <c r="AT143" s="280"/>
      <c r="AU143" s="280"/>
      <c r="AV143" s="280"/>
      <c r="AW143" s="280"/>
      <c r="AX143" s="280"/>
      <c r="AY143" s="280"/>
      <c r="AZ143" s="280"/>
    </row>
    <row r="144" spans="5:52" ht="15">
      <c r="E144" s="292"/>
      <c r="F144" s="293"/>
      <c r="G144" s="293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  <c r="AV144" s="280"/>
      <c r="AW144" s="280"/>
      <c r="AX144" s="280"/>
      <c r="AY144" s="280"/>
      <c r="AZ144" s="280"/>
    </row>
    <row r="145" spans="5:52" ht="15">
      <c r="E145" s="292"/>
      <c r="F145" s="293"/>
      <c r="G145" s="293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/>
      <c r="AO145" s="280"/>
      <c r="AP145" s="280"/>
      <c r="AQ145" s="280"/>
      <c r="AR145" s="280"/>
      <c r="AS145" s="280"/>
      <c r="AT145" s="280"/>
      <c r="AU145" s="280"/>
      <c r="AV145" s="280"/>
      <c r="AW145" s="280"/>
      <c r="AX145" s="280"/>
      <c r="AY145" s="280"/>
      <c r="AZ145" s="280"/>
    </row>
    <row r="146" spans="5:52" ht="15">
      <c r="E146" s="292"/>
      <c r="F146" s="293"/>
      <c r="G146" s="293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280"/>
      <c r="AN146" s="280"/>
      <c r="AO146" s="280"/>
      <c r="AP146" s="280"/>
      <c r="AQ146" s="280"/>
      <c r="AR146" s="280"/>
      <c r="AS146" s="280"/>
      <c r="AT146" s="280"/>
      <c r="AU146" s="280"/>
      <c r="AV146" s="280"/>
      <c r="AW146" s="280"/>
      <c r="AX146" s="280"/>
      <c r="AY146" s="280"/>
      <c r="AZ146" s="280"/>
    </row>
    <row r="147" spans="5:52" ht="15">
      <c r="E147" s="292"/>
      <c r="F147" s="293"/>
      <c r="G147" s="293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280"/>
      <c r="AI147" s="280"/>
      <c r="AJ147" s="280"/>
      <c r="AK147" s="280"/>
      <c r="AL147" s="280"/>
      <c r="AM147" s="280"/>
      <c r="AN147" s="280"/>
      <c r="AO147" s="280"/>
      <c r="AP147" s="280"/>
      <c r="AQ147" s="280"/>
      <c r="AR147" s="280"/>
      <c r="AS147" s="280"/>
      <c r="AT147" s="280"/>
      <c r="AU147" s="280"/>
      <c r="AV147" s="280"/>
      <c r="AW147" s="280"/>
      <c r="AX147" s="280"/>
      <c r="AY147" s="280"/>
      <c r="AZ147" s="280"/>
    </row>
    <row r="148" spans="5:52" ht="15">
      <c r="E148" s="292"/>
      <c r="F148" s="293"/>
      <c r="G148" s="293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0"/>
      <c r="AM148" s="280"/>
      <c r="AN148" s="280"/>
      <c r="AO148" s="280"/>
      <c r="AP148" s="280"/>
      <c r="AQ148" s="280"/>
      <c r="AR148" s="280"/>
      <c r="AS148" s="280"/>
      <c r="AT148" s="280"/>
      <c r="AU148" s="280"/>
      <c r="AV148" s="280"/>
      <c r="AW148" s="280"/>
      <c r="AX148" s="280"/>
      <c r="AY148" s="280"/>
      <c r="AZ148" s="280"/>
    </row>
    <row r="149" spans="5:52" ht="15">
      <c r="E149" s="292"/>
      <c r="F149" s="293"/>
      <c r="G149" s="293"/>
      <c r="H149" s="280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0"/>
      <c r="T149" s="280"/>
      <c r="U149" s="280"/>
      <c r="V149" s="280"/>
      <c r="W149" s="280"/>
      <c r="X149" s="280"/>
      <c r="Y149" s="280"/>
      <c r="Z149" s="280"/>
      <c r="AA149" s="280"/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280"/>
      <c r="AM149" s="280"/>
      <c r="AN149" s="280"/>
      <c r="AO149" s="280"/>
      <c r="AP149" s="280"/>
      <c r="AQ149" s="280"/>
      <c r="AR149" s="280"/>
      <c r="AS149" s="280"/>
      <c r="AT149" s="280"/>
      <c r="AU149" s="280"/>
      <c r="AV149" s="280"/>
      <c r="AW149" s="280"/>
      <c r="AX149" s="280"/>
      <c r="AY149" s="280"/>
      <c r="AZ149" s="280"/>
    </row>
    <row r="150" spans="5:52" ht="15">
      <c r="E150" s="292"/>
      <c r="F150" s="293"/>
      <c r="G150" s="293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80"/>
      <c r="AE150" s="280"/>
      <c r="AF150" s="280"/>
      <c r="AG150" s="280"/>
      <c r="AH150" s="280"/>
      <c r="AI150" s="280"/>
      <c r="AJ150" s="280"/>
      <c r="AK150" s="280"/>
      <c r="AL150" s="280"/>
      <c r="AM150" s="280"/>
      <c r="AN150" s="280"/>
      <c r="AO150" s="280"/>
      <c r="AP150" s="280"/>
      <c r="AQ150" s="280"/>
      <c r="AR150" s="280"/>
      <c r="AS150" s="280"/>
      <c r="AT150" s="280"/>
      <c r="AU150" s="280"/>
      <c r="AV150" s="280"/>
      <c r="AW150" s="280"/>
      <c r="AX150" s="280"/>
      <c r="AY150" s="280"/>
      <c r="AZ150" s="280"/>
    </row>
    <row r="151" spans="5:52" ht="15">
      <c r="E151" s="292"/>
      <c r="F151" s="293"/>
      <c r="G151" s="293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</row>
    <row r="152" spans="5:52" ht="15">
      <c r="E152" s="292"/>
      <c r="F152" s="293"/>
      <c r="G152" s="293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</row>
    <row r="153" spans="5:52" ht="15">
      <c r="E153" s="292"/>
      <c r="F153" s="293"/>
      <c r="G153" s="293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</row>
    <row r="154" spans="5:52" ht="15">
      <c r="E154" s="292"/>
      <c r="F154" s="293"/>
      <c r="G154" s="293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  <c r="T154" s="280"/>
      <c r="U154" s="280"/>
      <c r="V154" s="280"/>
      <c r="W154" s="280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</row>
    <row r="155" spans="5:52" ht="15">
      <c r="E155" s="294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</row>
    <row r="156" spans="5:52" ht="15">
      <c r="E156" s="294"/>
      <c r="I156" s="280"/>
      <c r="J156" s="280"/>
      <c r="K156" s="280"/>
      <c r="L156" s="280"/>
      <c r="M156" s="280"/>
      <c r="N156" s="280"/>
      <c r="O156" s="280"/>
      <c r="P156" s="280"/>
      <c r="Q156" s="280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</row>
    <row r="157" spans="5:52" ht="15">
      <c r="E157" s="294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80"/>
      <c r="AT157" s="280"/>
      <c r="AU157" s="280"/>
      <c r="AV157" s="280"/>
      <c r="AW157" s="280"/>
      <c r="AX157" s="280"/>
      <c r="AY157" s="280"/>
      <c r="AZ157" s="280"/>
    </row>
    <row r="158" spans="5:52" ht="15">
      <c r="E158" s="294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/>
      <c r="AO158" s="280"/>
      <c r="AP158" s="280"/>
      <c r="AQ158" s="280"/>
      <c r="AR158" s="280"/>
      <c r="AS158" s="280"/>
      <c r="AT158" s="280"/>
      <c r="AU158" s="280"/>
      <c r="AV158" s="280"/>
      <c r="AW158" s="280"/>
      <c r="AX158" s="280"/>
      <c r="AY158" s="280"/>
      <c r="AZ158" s="280"/>
    </row>
    <row r="159" spans="5:52" ht="15">
      <c r="E159" s="294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80"/>
      <c r="AT159" s="280"/>
      <c r="AU159" s="280"/>
      <c r="AV159" s="280"/>
      <c r="AW159" s="280"/>
      <c r="AX159" s="280"/>
      <c r="AY159" s="280"/>
      <c r="AZ159" s="280"/>
    </row>
    <row r="160" spans="5:52" ht="15">
      <c r="E160" s="294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280"/>
      <c r="AM160" s="280"/>
      <c r="AN160" s="280"/>
      <c r="AO160" s="280"/>
      <c r="AP160" s="280"/>
      <c r="AQ160" s="280"/>
      <c r="AR160" s="280"/>
      <c r="AS160" s="280"/>
      <c r="AT160" s="280"/>
      <c r="AU160" s="280"/>
      <c r="AV160" s="280"/>
      <c r="AW160" s="280"/>
      <c r="AX160" s="280"/>
      <c r="AY160" s="280"/>
      <c r="AZ160" s="280"/>
    </row>
    <row r="161" spans="5:52" ht="15">
      <c r="E161" s="294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  <c r="AV161" s="280"/>
      <c r="AW161" s="280"/>
      <c r="AX161" s="280"/>
      <c r="AY161" s="280"/>
      <c r="AZ161" s="280"/>
    </row>
    <row r="162" spans="5:52" ht="15">
      <c r="E162" s="294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80"/>
      <c r="AT162" s="280"/>
      <c r="AU162" s="280"/>
      <c r="AV162" s="280"/>
      <c r="AW162" s="280"/>
      <c r="AX162" s="280"/>
      <c r="AY162" s="280"/>
      <c r="AZ162" s="280"/>
    </row>
    <row r="163" ht="12.75">
      <c r="E163" s="294"/>
    </row>
    <row r="164" ht="12.75">
      <c r="E164" s="294"/>
    </row>
    <row r="165" ht="12.75">
      <c r="E165" s="294"/>
    </row>
    <row r="166" ht="12.75">
      <c r="E166" s="294"/>
    </row>
    <row r="167" ht="12.75">
      <c r="E167" s="294"/>
    </row>
    <row r="168" ht="12.75">
      <c r="E168" s="294"/>
    </row>
    <row r="169" ht="12.75">
      <c r="E169" s="294"/>
    </row>
    <row r="170" ht="12.75">
      <c r="E170" s="294"/>
    </row>
    <row r="171" ht="12.75">
      <c r="E171" s="294"/>
    </row>
    <row r="172" ht="12.75">
      <c r="E172" s="294"/>
    </row>
    <row r="173" ht="12.75">
      <c r="E173" s="294"/>
    </row>
    <row r="174" ht="12.75">
      <c r="E174" s="294"/>
    </row>
    <row r="175" ht="12.75">
      <c r="E175" s="294"/>
    </row>
    <row r="176" ht="12.75">
      <c r="E176" s="294"/>
    </row>
    <row r="177" ht="12.75">
      <c r="E177" s="294"/>
    </row>
    <row r="178" ht="12.75">
      <c r="E178" s="294"/>
    </row>
    <row r="179" ht="12.75">
      <c r="E179" s="294"/>
    </row>
    <row r="180" ht="12.75">
      <c r="E180" s="294"/>
    </row>
    <row r="181" ht="12.75">
      <c r="E181" s="294"/>
    </row>
    <row r="182" ht="12.75">
      <c r="E182" s="294"/>
    </row>
    <row r="183" ht="12.75">
      <c r="E183" s="294"/>
    </row>
    <row r="184" ht="12.75">
      <c r="E184" s="294"/>
    </row>
    <row r="185" ht="12.75">
      <c r="E185" s="294"/>
    </row>
    <row r="186" ht="12.75">
      <c r="E186" s="294"/>
    </row>
    <row r="187" ht="12.75">
      <c r="E187" s="294"/>
    </row>
    <row r="188" ht="12.75">
      <c r="E188" s="294"/>
    </row>
    <row r="189" ht="12.75">
      <c r="E189" s="294"/>
    </row>
    <row r="190" ht="12.75">
      <c r="E190" s="294"/>
    </row>
    <row r="191" ht="12.75">
      <c r="E191" s="294"/>
    </row>
    <row r="192" ht="12.75">
      <c r="E192" s="294"/>
    </row>
    <row r="193" ht="12.75">
      <c r="E193" s="294"/>
    </row>
    <row r="194" ht="12.75">
      <c r="E194" s="294"/>
    </row>
    <row r="195" ht="12.75">
      <c r="E195" s="294"/>
    </row>
    <row r="196" ht="12.75">
      <c r="E196" s="294"/>
    </row>
    <row r="197" ht="12.75">
      <c r="E197" s="294"/>
    </row>
    <row r="198" ht="12.75">
      <c r="E198" s="294"/>
    </row>
    <row r="199" ht="12.75">
      <c r="E199" s="294"/>
    </row>
    <row r="200" ht="12.75">
      <c r="E200" s="294"/>
    </row>
    <row r="201" ht="12.75">
      <c r="E201" s="294"/>
    </row>
    <row r="202" ht="12.75">
      <c r="E202" s="294"/>
    </row>
    <row r="203" ht="12.75">
      <c r="E203" s="294"/>
    </row>
    <row r="204" ht="12.75">
      <c r="E204" s="294"/>
    </row>
    <row r="205" ht="12.75">
      <c r="E205" s="294"/>
    </row>
    <row r="206" ht="12.75">
      <c r="E206" s="294"/>
    </row>
    <row r="207" ht="12.75">
      <c r="E207" s="294"/>
    </row>
    <row r="208" ht="12.75">
      <c r="E208" s="294"/>
    </row>
    <row r="209" ht="12.75">
      <c r="E209" s="294"/>
    </row>
    <row r="210" ht="12.75">
      <c r="E210" s="294"/>
    </row>
    <row r="211" ht="12.75">
      <c r="E211" s="294"/>
    </row>
    <row r="212" ht="12.75">
      <c r="E212" s="294"/>
    </row>
    <row r="213" ht="12.75">
      <c r="E213" s="294"/>
    </row>
    <row r="214" ht="12.75">
      <c r="E214" s="294"/>
    </row>
    <row r="215" ht="12.75">
      <c r="E215" s="294"/>
    </row>
    <row r="216" ht="12.75">
      <c r="E216" s="294"/>
    </row>
    <row r="217" ht="12.75">
      <c r="E217" s="294"/>
    </row>
    <row r="218" ht="12.75">
      <c r="E218" s="294"/>
    </row>
    <row r="219" ht="12.75">
      <c r="E219" s="294"/>
    </row>
    <row r="220" ht="12.75">
      <c r="E220" s="294"/>
    </row>
    <row r="221" ht="12.75">
      <c r="E221" s="294"/>
    </row>
    <row r="222" ht="12.75">
      <c r="E222" s="294"/>
    </row>
    <row r="223" ht="12.75">
      <c r="E223" s="294"/>
    </row>
    <row r="224" ht="12.75">
      <c r="E224" s="294"/>
    </row>
    <row r="225" ht="12.75">
      <c r="E225" s="294"/>
    </row>
  </sheetData>
  <sheetProtection/>
  <mergeCells count="1">
    <mergeCell ref="A2:H2"/>
  </mergeCells>
  <printOptions horizontalCentered="1" verticalCentered="1"/>
  <pageMargins left="0.38958333333333334" right="0.38958333333333334" top="0.35" bottom="0.38958333333333334" header="0.35" footer="0.38958333333333334"/>
  <pageSetup firstPageNumber="2" useFirstPageNumber="1" horizontalDpi="600" verticalDpi="600" orientation="landscape" paperSize="9" scale="80"/>
  <headerFooter scaleWithDoc="0" alignWithMargins="0">
    <oddFooter>&amp;C2</oddFooter>
  </headerFooter>
  <ignoredErrors>
    <ignoredError sqref="B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workbookViewId="0" topLeftCell="A13">
      <selection activeCell="E13" sqref="E13"/>
    </sheetView>
  </sheetViews>
  <sheetFormatPr defaultColWidth="8.00390625" defaultRowHeight="14.25" customHeight="1"/>
  <cols>
    <col min="1" max="1" width="21.50390625" style="201" customWidth="1"/>
    <col min="2" max="2" width="14.625" style="201" customWidth="1"/>
    <col min="3" max="3" width="16.875" style="201" customWidth="1"/>
    <col min="4" max="4" width="16.75390625" style="201" customWidth="1"/>
    <col min="5" max="5" width="16.25390625" style="201" customWidth="1"/>
    <col min="6" max="7" width="14.625" style="201" customWidth="1"/>
    <col min="8" max="9" width="12.625" style="201" customWidth="1"/>
    <col min="10" max="16384" width="8.00390625" style="201" customWidth="1"/>
  </cols>
  <sheetData>
    <row r="1" ht="23.25" customHeight="1">
      <c r="A1" s="202" t="s">
        <v>85</v>
      </c>
    </row>
    <row r="2" spans="1:9" s="197" customFormat="1" ht="30.75" customHeight="1">
      <c r="A2" s="203" t="s">
        <v>86</v>
      </c>
      <c r="B2" s="203"/>
      <c r="C2" s="203"/>
      <c r="D2" s="203"/>
      <c r="E2" s="203"/>
      <c r="F2" s="203"/>
      <c r="G2" s="203"/>
      <c r="H2" s="203"/>
      <c r="I2" s="203"/>
    </row>
    <row r="3" spans="1:9" ht="16.5" customHeight="1">
      <c r="A3" s="204"/>
      <c r="B3" s="205"/>
      <c r="C3" s="205"/>
      <c r="D3" s="205"/>
      <c r="E3" s="205"/>
      <c r="F3" s="205"/>
      <c r="G3" s="205"/>
      <c r="H3" s="206" t="s">
        <v>2</v>
      </c>
      <c r="I3" s="206"/>
    </row>
    <row r="4" spans="1:9" s="198" customFormat="1" ht="42" customHeight="1">
      <c r="A4" s="207" t="s">
        <v>87</v>
      </c>
      <c r="B4" s="208" t="s">
        <v>88</v>
      </c>
      <c r="C4" s="208" t="s">
        <v>89</v>
      </c>
      <c r="D4" s="208" t="s">
        <v>90</v>
      </c>
      <c r="E4" s="208" t="s">
        <v>91</v>
      </c>
      <c r="F4" s="208" t="s">
        <v>92</v>
      </c>
      <c r="G4" s="208" t="s">
        <v>93</v>
      </c>
      <c r="H4" s="208" t="s">
        <v>94</v>
      </c>
      <c r="I4" s="218" t="s">
        <v>95</v>
      </c>
    </row>
    <row r="5" spans="1:9" s="199" customFormat="1" ht="24.75" customHeight="1">
      <c r="A5" s="209" t="s">
        <v>96</v>
      </c>
      <c r="B5" s="195">
        <f>SUM(C5:I5)</f>
        <v>50581.891707999996</v>
      </c>
      <c r="C5" s="195">
        <f>SUM(C6:C11)</f>
        <v>11641.286307</v>
      </c>
      <c r="D5" s="195">
        <f aca="true" t="shared" si="0" ref="D5:I5">SUM(D6:D11)</f>
        <v>4178.125482999999</v>
      </c>
      <c r="E5" s="195">
        <v>19628.630015</v>
      </c>
      <c r="F5" s="195">
        <f t="shared" si="0"/>
        <v>4792.275856</v>
      </c>
      <c r="G5" s="195">
        <v>10025.313309000001</v>
      </c>
      <c r="H5" s="195">
        <f t="shared" si="0"/>
        <v>235.855134</v>
      </c>
      <c r="I5" s="195">
        <f t="shared" si="0"/>
        <v>80.405604</v>
      </c>
    </row>
    <row r="6" spans="1:9" s="199" customFormat="1" ht="24.75" customHeight="1">
      <c r="A6" s="210" t="s">
        <v>97</v>
      </c>
      <c r="B6" s="195">
        <f aca="true" t="shared" si="1" ref="B6:B17">SUM(C6:I6)</f>
        <v>27407.907890000002</v>
      </c>
      <c r="C6" s="211">
        <v>7555.647118000001</v>
      </c>
      <c r="D6" s="211">
        <v>840.82</v>
      </c>
      <c r="E6" s="211">
        <v>12430.768049</v>
      </c>
      <c r="F6" s="211">
        <v>3714.895421</v>
      </c>
      <c r="G6" s="211">
        <v>2568.096</v>
      </c>
      <c r="H6" s="211">
        <v>217.681302</v>
      </c>
      <c r="I6" s="211">
        <v>80</v>
      </c>
    </row>
    <row r="7" spans="1:9" s="199" customFormat="1" ht="24.75" customHeight="1">
      <c r="A7" s="210" t="s">
        <v>98</v>
      </c>
      <c r="B7" s="195">
        <f t="shared" si="1"/>
        <v>275.62359000000004</v>
      </c>
      <c r="C7" s="211">
        <v>20.070631</v>
      </c>
      <c r="D7" s="211">
        <v>29.925143</v>
      </c>
      <c r="E7" s="211">
        <v>100.260903</v>
      </c>
      <c r="F7" s="211">
        <v>34.214392</v>
      </c>
      <c r="G7" s="211">
        <v>74.699309</v>
      </c>
      <c r="H7" s="211">
        <v>16.047608</v>
      </c>
      <c r="I7" s="211">
        <v>0.405604</v>
      </c>
    </row>
    <row r="8" spans="1:9" s="199" customFormat="1" ht="24.75" customHeight="1">
      <c r="A8" s="212" t="s">
        <v>99</v>
      </c>
      <c r="B8" s="195">
        <f t="shared" si="1"/>
        <v>19622.752689</v>
      </c>
      <c r="C8" s="211">
        <v>4041.164689</v>
      </c>
      <c r="D8" s="211">
        <v>3287.97</v>
      </c>
      <c r="E8" s="211">
        <v>5413</v>
      </c>
      <c r="F8" s="211"/>
      <c r="G8" s="211">
        <v>6880.618</v>
      </c>
      <c r="H8" s="211"/>
      <c r="I8" s="211"/>
    </row>
    <row r="9" spans="1:9" s="199" customFormat="1" ht="24.75" customHeight="1">
      <c r="A9" s="212" t="s">
        <v>100</v>
      </c>
      <c r="B9" s="195">
        <v>2031.9</v>
      </c>
      <c r="C9" s="213"/>
      <c r="D9" s="211"/>
      <c r="E9" s="211"/>
      <c r="F9" s="211"/>
      <c r="G9" s="211"/>
      <c r="H9" s="211"/>
      <c r="I9" s="211"/>
    </row>
    <row r="10" spans="1:9" s="199" customFormat="1" ht="24.75" customHeight="1">
      <c r="A10" s="212" t="s">
        <v>101</v>
      </c>
      <c r="B10" s="195">
        <f t="shared" si="1"/>
        <v>27.337533</v>
      </c>
      <c r="C10" s="211">
        <v>24.403869</v>
      </c>
      <c r="D10" s="211">
        <v>0.8074399999999999</v>
      </c>
      <c r="E10" s="211"/>
      <c r="F10" s="211"/>
      <c r="G10" s="211"/>
      <c r="H10" s="211">
        <v>2.126224</v>
      </c>
      <c r="I10" s="211"/>
    </row>
    <row r="11" spans="1:9" s="199" customFormat="1" ht="24.75" customHeight="1">
      <c r="A11" s="212" t="s">
        <v>102</v>
      </c>
      <c r="B11" s="195">
        <f t="shared" si="1"/>
        <v>1216.3700059999999</v>
      </c>
      <c r="C11" s="211"/>
      <c r="D11" s="211">
        <v>18.6029</v>
      </c>
      <c r="E11" s="211">
        <v>154.60106299999998</v>
      </c>
      <c r="F11" s="211">
        <v>1043.166043</v>
      </c>
      <c r="G11" s="211"/>
      <c r="H11" s="211"/>
      <c r="I11" s="211"/>
    </row>
    <row r="12" spans="1:9" s="199" customFormat="1" ht="24.75" customHeight="1">
      <c r="A12" s="214" t="s">
        <v>103</v>
      </c>
      <c r="B12" s="195">
        <f t="shared" si="1"/>
        <v>38719.309924</v>
      </c>
      <c r="C12" s="211">
        <f>SUM(C13:C17)</f>
        <v>11066.553958</v>
      </c>
      <c r="D12" s="211">
        <f aca="true" t="shared" si="2" ref="D12:I12">SUM(D13:D17)</f>
        <v>2941.789402</v>
      </c>
      <c r="E12" s="211">
        <f t="shared" si="2"/>
        <v>11673.412693999999</v>
      </c>
      <c r="F12" s="211">
        <f t="shared" si="2"/>
        <v>4183.629365</v>
      </c>
      <c r="G12" s="211">
        <v>8687.507681000001</v>
      </c>
      <c r="H12" s="211">
        <v>87.3411</v>
      </c>
      <c r="I12" s="211">
        <f t="shared" si="2"/>
        <v>79.075724</v>
      </c>
    </row>
    <row r="13" spans="1:9" s="199" customFormat="1" ht="24.75" customHeight="1">
      <c r="A13" s="210" t="s">
        <v>104</v>
      </c>
      <c r="B13" s="195">
        <f t="shared" si="1"/>
        <v>38089.773131</v>
      </c>
      <c r="C13" s="211">
        <v>11066.553958</v>
      </c>
      <c r="D13" s="211">
        <v>2939.299968</v>
      </c>
      <c r="E13" s="211">
        <v>11670.723334999999</v>
      </c>
      <c r="F13" s="211">
        <v>4183.629365</v>
      </c>
      <c r="G13" s="211">
        <v>8116.819681</v>
      </c>
      <c r="H13" s="211">
        <v>33.6711</v>
      </c>
      <c r="I13" s="211">
        <v>79.075724</v>
      </c>
    </row>
    <row r="14" spans="1:9" s="199" customFormat="1" ht="24.75" customHeight="1">
      <c r="A14" s="210" t="s">
        <v>37</v>
      </c>
      <c r="B14" s="195">
        <f t="shared" si="1"/>
        <v>0</v>
      </c>
      <c r="C14" s="211"/>
      <c r="D14" s="211"/>
      <c r="E14" s="211"/>
      <c r="F14" s="211"/>
      <c r="G14" s="211"/>
      <c r="H14" s="211"/>
      <c r="I14" s="211"/>
    </row>
    <row r="15" spans="1:9" s="199" customFormat="1" ht="24.75" customHeight="1">
      <c r="A15" s="212" t="s">
        <v>105</v>
      </c>
      <c r="B15" s="195">
        <f t="shared" si="1"/>
        <v>5.178793000000001</v>
      </c>
      <c r="C15" s="211"/>
      <c r="D15" s="211">
        <v>2.489434</v>
      </c>
      <c r="E15" s="211">
        <v>2.689359</v>
      </c>
      <c r="F15" s="211"/>
      <c r="G15" s="211"/>
      <c r="H15" s="211"/>
      <c r="I15" s="211"/>
    </row>
    <row r="16" spans="1:9" s="199" customFormat="1" ht="24.75" customHeight="1">
      <c r="A16" s="215" t="s">
        <v>106</v>
      </c>
      <c r="B16" s="195">
        <f t="shared" si="1"/>
        <v>0</v>
      </c>
      <c r="C16" s="211"/>
      <c r="D16" s="211"/>
      <c r="E16" s="211"/>
      <c r="F16" s="211"/>
      <c r="G16" s="211"/>
      <c r="H16" s="211"/>
      <c r="I16" s="211"/>
    </row>
    <row r="17" spans="1:9" s="199" customFormat="1" ht="24.75" customHeight="1">
      <c r="A17" s="215" t="s">
        <v>107</v>
      </c>
      <c r="B17" s="195">
        <v>624.36</v>
      </c>
      <c r="C17" s="211"/>
      <c r="D17" s="211"/>
      <c r="E17" s="211"/>
      <c r="F17" s="211"/>
      <c r="G17" s="211"/>
      <c r="H17" s="211"/>
      <c r="I17" s="211"/>
    </row>
    <row r="18" spans="1:9" s="199" customFormat="1" ht="24.75" customHeight="1">
      <c r="A18" s="209" t="s">
        <v>108</v>
      </c>
      <c r="B18" s="195">
        <f>SUM(B5-B12)</f>
        <v>11862.581783999995</v>
      </c>
      <c r="C18" s="195">
        <v>574.732349</v>
      </c>
      <c r="D18" s="195">
        <v>1236.3360810000001</v>
      </c>
      <c r="E18" s="195">
        <v>7955.217320999999</v>
      </c>
      <c r="F18" s="195">
        <v>608.646491</v>
      </c>
      <c r="G18" s="195">
        <v>1337.8056279999998</v>
      </c>
      <c r="H18" s="195">
        <v>148.514034</v>
      </c>
      <c r="I18" s="195">
        <v>1.32988</v>
      </c>
    </row>
    <row r="19" spans="1:9" s="198" customFormat="1" ht="24.75" customHeight="1">
      <c r="A19" s="209" t="s">
        <v>20</v>
      </c>
      <c r="B19" s="195">
        <f>SUM(C19:I19)</f>
        <v>22148.004704</v>
      </c>
      <c r="C19" s="195">
        <v>605.08</v>
      </c>
      <c r="D19" s="195">
        <f aca="true" t="shared" si="3" ref="D19:I19">D20-D18</f>
        <v>7915.119342000001</v>
      </c>
      <c r="E19" s="195">
        <f t="shared" si="3"/>
        <v>4447.185766000001</v>
      </c>
      <c r="F19" s="195">
        <f t="shared" si="3"/>
        <v>3903.7046720000003</v>
      </c>
      <c r="G19" s="195">
        <f t="shared" si="3"/>
        <v>3778.1019990000004</v>
      </c>
      <c r="H19" s="195">
        <f t="shared" si="3"/>
        <v>1383.384982</v>
      </c>
      <c r="I19" s="195">
        <f t="shared" si="3"/>
        <v>115.427943</v>
      </c>
    </row>
    <row r="20" spans="1:9" s="199" customFormat="1" ht="24.75" customHeight="1">
      <c r="A20" s="216" t="s">
        <v>42</v>
      </c>
      <c r="B20" s="195">
        <f>SUM(B18:B19)</f>
        <v>34010.58648799999</v>
      </c>
      <c r="C20" s="195">
        <v>1179.816627</v>
      </c>
      <c r="D20" s="195">
        <v>9151.455423000001</v>
      </c>
      <c r="E20" s="195">
        <v>12402.403087</v>
      </c>
      <c r="F20" s="195">
        <v>4512.351163</v>
      </c>
      <c r="G20" s="195">
        <v>5115.9076270000005</v>
      </c>
      <c r="H20" s="195">
        <v>1531.899016</v>
      </c>
      <c r="I20" s="195">
        <v>116.757823</v>
      </c>
    </row>
    <row r="21" spans="1:9" s="200" customFormat="1" ht="27" customHeight="1">
      <c r="A21" s="217"/>
      <c r="B21" s="217"/>
      <c r="C21" s="217"/>
      <c r="D21" s="217"/>
      <c r="E21" s="217"/>
      <c r="F21" s="217"/>
      <c r="G21" s="217"/>
      <c r="H21" s="217"/>
      <c r="I21" s="217"/>
    </row>
    <row r="22" spans="1:9" ht="25.5" customHeight="1">
      <c r="A22" s="217"/>
      <c r="B22" s="217"/>
      <c r="C22" s="217"/>
      <c r="D22" s="217"/>
      <c r="E22" s="217"/>
      <c r="F22" s="217"/>
      <c r="G22" s="217"/>
      <c r="H22" s="217"/>
      <c r="I22" s="217"/>
    </row>
    <row r="23" spans="1:9" ht="25.5" customHeight="1">
      <c r="A23" s="217"/>
      <c r="B23" s="217"/>
      <c r="C23" s="217"/>
      <c r="D23" s="217"/>
      <c r="E23" s="217"/>
      <c r="F23" s="217"/>
      <c r="G23" s="217"/>
      <c r="H23" s="217"/>
      <c r="I23" s="217"/>
    </row>
    <row r="24" spans="1:9" ht="25.5" customHeight="1">
      <c r="A24" s="217"/>
      <c r="B24" s="217"/>
      <c r="C24" s="217"/>
      <c r="D24" s="217"/>
      <c r="E24" s="217"/>
      <c r="F24" s="217"/>
      <c r="G24" s="217"/>
      <c r="H24" s="217"/>
      <c r="I24" s="217"/>
    </row>
    <row r="25" spans="1:9" ht="14.25" customHeight="1">
      <c r="A25" s="217"/>
      <c r="B25" s="217"/>
      <c r="C25" s="217"/>
      <c r="D25" s="217"/>
      <c r="E25" s="217"/>
      <c r="F25" s="217"/>
      <c r="G25" s="217"/>
      <c r="H25" s="217"/>
      <c r="I25" s="217"/>
    </row>
    <row r="26" spans="1:9" ht="14.25" customHeight="1">
      <c r="A26" s="217"/>
      <c r="B26" s="217"/>
      <c r="C26" s="217"/>
      <c r="D26" s="217"/>
      <c r="E26" s="217"/>
      <c r="F26" s="217"/>
      <c r="G26" s="217"/>
      <c r="H26" s="217"/>
      <c r="I26" s="217"/>
    </row>
    <row r="27" spans="1:9" ht="14.25" customHeight="1">
      <c r="A27" s="217"/>
      <c r="B27" s="217"/>
      <c r="C27" s="217"/>
      <c r="D27" s="217"/>
      <c r="E27" s="217"/>
      <c r="F27" s="217"/>
      <c r="G27" s="217"/>
      <c r="H27" s="217"/>
      <c r="I27" s="217"/>
    </row>
    <row r="28" spans="1:9" ht="14.25" customHeight="1">
      <c r="A28" s="217"/>
      <c r="B28" s="217"/>
      <c r="C28" s="217"/>
      <c r="D28" s="217"/>
      <c r="E28" s="217"/>
      <c r="F28" s="217"/>
      <c r="G28" s="217"/>
      <c r="H28" s="217"/>
      <c r="I28" s="217"/>
    </row>
  </sheetData>
  <sheetProtection/>
  <mergeCells count="3">
    <mergeCell ref="A2:I2"/>
    <mergeCell ref="H3:I3"/>
    <mergeCell ref="A21:I28"/>
  </mergeCells>
  <printOptions horizontalCentered="1" verticalCentered="1"/>
  <pageMargins left="0.38958333333333334" right="0.38958333333333334" top="0.6298611111111111" bottom="0.9798611111111111" header="0.5118055555555555" footer="0.5118055555555555"/>
  <pageSetup cellComments="asDisplayed" errors="blank" firstPageNumber="0" useFirstPageNumber="1" horizontalDpi="600" verticalDpi="600" orientation="landscape" paperSize="9" scale="90"/>
  <headerFooter scaleWithDoc="0"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SheetLayoutView="100" workbookViewId="0" topLeftCell="A10">
      <selection activeCell="F4" sqref="F4"/>
    </sheetView>
  </sheetViews>
  <sheetFormatPr defaultColWidth="9.00390625" defaultRowHeight="14.25"/>
  <cols>
    <col min="1" max="1" width="30.625" style="177" customWidth="1"/>
    <col min="2" max="2" width="10.125" style="177" customWidth="1"/>
    <col min="3" max="3" width="11.50390625" style="177" customWidth="1"/>
    <col min="4" max="4" width="10.50390625" style="178" customWidth="1"/>
    <col min="5" max="5" width="30.875" style="177" customWidth="1"/>
    <col min="6" max="6" width="9.875" style="177" customWidth="1"/>
    <col min="7" max="7" width="11.875" style="177" customWidth="1"/>
    <col min="8" max="8" width="10.375" style="177" customWidth="1"/>
  </cols>
  <sheetData>
    <row r="1" ht="17.25">
      <c r="A1" s="179" t="s">
        <v>109</v>
      </c>
    </row>
    <row r="2" spans="1:8" ht="33" customHeight="1">
      <c r="A2" s="180" t="s">
        <v>110</v>
      </c>
      <c r="B2" s="180"/>
      <c r="C2" s="180"/>
      <c r="D2" s="180"/>
      <c r="E2" s="180"/>
      <c r="F2" s="180"/>
      <c r="G2" s="180"/>
      <c r="H2" s="180"/>
    </row>
    <row r="3" spans="1:8" ht="28.5" customHeight="1">
      <c r="A3" s="181"/>
      <c r="B3" s="181"/>
      <c r="C3" s="181"/>
      <c r="D3" s="182"/>
      <c r="E3" s="181"/>
      <c r="F3" s="181"/>
      <c r="G3" s="183" t="s">
        <v>2</v>
      </c>
      <c r="H3" s="183"/>
    </row>
    <row r="4" spans="1:8" s="176" customFormat="1" ht="30.75" customHeight="1">
      <c r="A4" s="184" t="s">
        <v>3</v>
      </c>
      <c r="B4" s="185" t="s">
        <v>4</v>
      </c>
      <c r="C4" s="186" t="s">
        <v>5</v>
      </c>
      <c r="D4" s="187" t="s">
        <v>6</v>
      </c>
      <c r="E4" s="184" t="s">
        <v>7</v>
      </c>
      <c r="F4" s="185" t="s">
        <v>4</v>
      </c>
      <c r="G4" s="186" t="s">
        <v>5</v>
      </c>
      <c r="H4" s="187" t="s">
        <v>6</v>
      </c>
    </row>
    <row r="5" spans="1:8" s="176" customFormat="1" ht="24" customHeight="1">
      <c r="A5" s="188" t="s">
        <v>111</v>
      </c>
      <c r="B5" s="184">
        <f>SUM(B6:B16)</f>
        <v>2402</v>
      </c>
      <c r="C5" s="184">
        <f>SUM(C6:C16)</f>
        <v>20</v>
      </c>
      <c r="D5" s="189">
        <f>SUM(B5/C5)</f>
        <v>120.1</v>
      </c>
      <c r="E5" s="188" t="s">
        <v>112</v>
      </c>
      <c r="F5" s="184">
        <f>SUM(F6:F16)</f>
        <v>791</v>
      </c>
      <c r="G5" s="184">
        <f>SUM(G6:G16)</f>
        <v>823</v>
      </c>
      <c r="H5" s="189">
        <f>SUM(F5/G5)</f>
        <v>0.9611178614823815</v>
      </c>
    </row>
    <row r="6" spans="1:8" s="176" customFormat="1" ht="24" customHeight="1">
      <c r="A6" s="190" t="s">
        <v>113</v>
      </c>
      <c r="B6" s="191"/>
      <c r="C6" s="191"/>
      <c r="D6" s="189"/>
      <c r="E6" s="192" t="s">
        <v>114</v>
      </c>
      <c r="F6" s="191"/>
      <c r="G6" s="191"/>
      <c r="H6" s="189"/>
    </row>
    <row r="7" spans="1:8" s="176" customFormat="1" ht="24" customHeight="1">
      <c r="A7" s="190" t="s">
        <v>115</v>
      </c>
      <c r="B7" s="193">
        <v>22</v>
      </c>
      <c r="C7" s="193">
        <v>20</v>
      </c>
      <c r="D7" s="189">
        <f>SUM(B7/C7)</f>
        <v>1.1</v>
      </c>
      <c r="E7" s="192" t="s">
        <v>116</v>
      </c>
      <c r="F7" s="191"/>
      <c r="G7" s="191"/>
      <c r="H7" s="189"/>
    </row>
    <row r="8" spans="1:8" s="176" customFormat="1" ht="24" customHeight="1">
      <c r="A8" s="190" t="s">
        <v>117</v>
      </c>
      <c r="B8" s="193">
        <v>2380</v>
      </c>
      <c r="C8" s="193"/>
      <c r="D8" s="189"/>
      <c r="E8" s="192" t="s">
        <v>118</v>
      </c>
      <c r="F8" s="191"/>
      <c r="G8" s="191"/>
      <c r="H8" s="189"/>
    </row>
    <row r="9" spans="1:8" s="176" customFormat="1" ht="24" customHeight="1">
      <c r="A9" s="190" t="s">
        <v>119</v>
      </c>
      <c r="B9" s="191"/>
      <c r="C9" s="191"/>
      <c r="D9" s="189"/>
      <c r="E9" s="192" t="s">
        <v>120</v>
      </c>
      <c r="F9" s="191">
        <v>791</v>
      </c>
      <c r="G9" s="191">
        <v>803</v>
      </c>
      <c r="H9" s="189">
        <f>SUM(F9/G9)</f>
        <v>0.9850560398505604</v>
      </c>
    </row>
    <row r="10" spans="1:8" s="176" customFormat="1" ht="24" customHeight="1">
      <c r="A10" s="190" t="s">
        <v>121</v>
      </c>
      <c r="B10" s="191"/>
      <c r="C10" s="191"/>
      <c r="D10" s="189"/>
      <c r="E10" s="192" t="s">
        <v>122</v>
      </c>
      <c r="F10" s="191"/>
      <c r="G10" s="191"/>
      <c r="H10" s="189"/>
    </row>
    <row r="11" spans="1:8" s="176" customFormat="1" ht="24" customHeight="1">
      <c r="A11" s="190"/>
      <c r="B11" s="191"/>
      <c r="C11" s="191"/>
      <c r="D11" s="189"/>
      <c r="E11" s="192" t="s">
        <v>123</v>
      </c>
      <c r="F11" s="191"/>
      <c r="G11" s="191"/>
      <c r="H11" s="189"/>
    </row>
    <row r="12" spans="1:8" s="176" customFormat="1" ht="24" customHeight="1">
      <c r="A12" s="190"/>
      <c r="B12" s="191"/>
      <c r="C12" s="191"/>
      <c r="D12" s="189"/>
      <c r="E12" s="192" t="s">
        <v>124</v>
      </c>
      <c r="F12" s="191"/>
      <c r="G12" s="191"/>
      <c r="H12" s="189"/>
    </row>
    <row r="13" spans="1:8" s="176" customFormat="1" ht="24" customHeight="1">
      <c r="A13" s="190"/>
      <c r="B13" s="191"/>
      <c r="C13" s="191"/>
      <c r="D13" s="189"/>
      <c r="E13" s="192" t="s">
        <v>125</v>
      </c>
      <c r="F13" s="191"/>
      <c r="G13" s="191"/>
      <c r="H13" s="189"/>
    </row>
    <row r="14" spans="1:8" s="176" customFormat="1" ht="24" customHeight="1">
      <c r="A14" s="190"/>
      <c r="B14" s="191"/>
      <c r="C14" s="191"/>
      <c r="D14" s="189"/>
      <c r="E14" s="192" t="s">
        <v>126</v>
      </c>
      <c r="F14" s="191"/>
      <c r="G14" s="191"/>
      <c r="H14" s="189"/>
    </row>
    <row r="15" spans="1:8" s="176" customFormat="1" ht="24" customHeight="1">
      <c r="A15" s="190"/>
      <c r="B15" s="191"/>
      <c r="C15" s="191"/>
      <c r="D15" s="189"/>
      <c r="E15" s="192" t="s">
        <v>127</v>
      </c>
      <c r="F15" s="191"/>
      <c r="G15" s="194"/>
      <c r="H15" s="189"/>
    </row>
    <row r="16" spans="1:8" s="176" customFormat="1" ht="24" customHeight="1">
      <c r="A16" s="190"/>
      <c r="B16" s="191"/>
      <c r="C16" s="191"/>
      <c r="D16" s="189"/>
      <c r="E16" s="192" t="s">
        <v>128</v>
      </c>
      <c r="F16" s="193"/>
      <c r="G16" s="195">
        <v>20</v>
      </c>
      <c r="H16" s="189">
        <f>SUM(F16/G16)</f>
        <v>0</v>
      </c>
    </row>
    <row r="17" spans="1:8" s="176" customFormat="1" ht="24" customHeight="1">
      <c r="A17" s="188" t="s">
        <v>129</v>
      </c>
      <c r="B17" s="184"/>
      <c r="C17" s="184"/>
      <c r="D17" s="189"/>
      <c r="E17" s="196" t="s">
        <v>130</v>
      </c>
      <c r="F17" s="184">
        <v>2300</v>
      </c>
      <c r="G17" s="184"/>
      <c r="H17" s="189"/>
    </row>
    <row r="18" spans="1:8" s="176" customFormat="1" ht="24" customHeight="1">
      <c r="A18" s="196" t="s">
        <v>131</v>
      </c>
      <c r="B18" s="184">
        <v>811</v>
      </c>
      <c r="C18" s="184">
        <v>811</v>
      </c>
      <c r="D18" s="189">
        <f>SUM(B18/C18)</f>
        <v>1</v>
      </c>
      <c r="E18" s="196" t="s">
        <v>132</v>
      </c>
      <c r="F18" s="184">
        <f>B19-F5-F17</f>
        <v>122</v>
      </c>
      <c r="G18" s="184">
        <f>C19-G5-G17</f>
        <v>8</v>
      </c>
      <c r="H18" s="189">
        <f>SUM(F18/G18)</f>
        <v>15.25</v>
      </c>
    </row>
    <row r="19" spans="1:8" s="176" customFormat="1" ht="24" customHeight="1">
      <c r="A19" s="184" t="s">
        <v>45</v>
      </c>
      <c r="B19" s="184">
        <f>B5+B17+B18</f>
        <v>3213</v>
      </c>
      <c r="C19" s="184">
        <f>C5+C17+C18</f>
        <v>831</v>
      </c>
      <c r="D19" s="189">
        <f>SUM(B19/C19)</f>
        <v>3.8664259927797833</v>
      </c>
      <c r="E19" s="184" t="s">
        <v>133</v>
      </c>
      <c r="F19" s="184">
        <f>F5+F17+F18</f>
        <v>3213</v>
      </c>
      <c r="G19" s="184">
        <f>G5+G17+G18</f>
        <v>831</v>
      </c>
      <c r="H19" s="189">
        <f>SUM(F19/G19)</f>
        <v>3.8664259927797833</v>
      </c>
    </row>
    <row r="20" ht="24" customHeight="1"/>
  </sheetData>
  <sheetProtection/>
  <mergeCells count="2">
    <mergeCell ref="A2:H2"/>
    <mergeCell ref="G3:H3"/>
  </mergeCells>
  <printOptions horizontalCentered="1" verticalCentered="1"/>
  <pageMargins left="0.5548611111111111" right="0.5506944444444445" top="0.5506944444444445" bottom="0.8694444444444445" header="0.5118055555555555" footer="0.5118055555555555"/>
  <pageSetup horizontalDpi="600" verticalDpi="600" orientation="landscape" paperSize="9"/>
  <headerFooter scaleWithDoc="0"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8"/>
  <sheetViews>
    <sheetView showZeros="0" view="pageBreakPreview" zoomScale="60" workbookViewId="0" topLeftCell="A1">
      <pane ySplit="5" topLeftCell="A27" activePane="bottomLeft" state="frozen"/>
      <selection pane="bottomLeft" activeCell="M58" sqref="M58"/>
    </sheetView>
  </sheetViews>
  <sheetFormatPr defaultColWidth="8.75390625" defaultRowHeight="14.25"/>
  <cols>
    <col min="1" max="1" width="27.75390625" style="97" customWidth="1"/>
    <col min="2" max="3" width="8.25390625" style="98" customWidth="1"/>
    <col min="4" max="4" width="7.875" style="98" customWidth="1"/>
    <col min="5" max="5" width="9.375" style="98" customWidth="1"/>
    <col min="6" max="6" width="8.625" style="99" customWidth="1"/>
    <col min="7" max="7" width="0.2421875" style="99" customWidth="1"/>
    <col min="8" max="8" width="22.75390625" style="99" customWidth="1"/>
    <col min="9" max="9" width="9.375" style="99" customWidth="1"/>
    <col min="10" max="10" width="7.625" style="99" customWidth="1"/>
    <col min="11" max="11" width="7.625" style="100" customWidth="1"/>
    <col min="12" max="12" width="7.625" style="99" customWidth="1"/>
    <col min="13" max="13" width="5.75390625" style="99" customWidth="1"/>
    <col min="14" max="14" width="8.50390625" style="101" customWidth="1"/>
    <col min="15" max="15" width="7.625" style="99" customWidth="1"/>
    <col min="16" max="16" width="7.625" style="102" customWidth="1"/>
    <col min="17" max="20" width="9.00390625" style="97" bestFit="1" customWidth="1"/>
    <col min="21" max="243" width="8.75390625" style="97" customWidth="1"/>
  </cols>
  <sheetData>
    <row r="1" ht="27" customHeight="1">
      <c r="A1" s="103" t="s">
        <v>134</v>
      </c>
    </row>
    <row r="2" spans="1:16" ht="23.25" customHeight="1">
      <c r="A2" s="104" t="s">
        <v>135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8.75" customHeight="1">
      <c r="A3" s="105"/>
      <c r="B3" s="106"/>
      <c r="C3" s="106"/>
      <c r="D3" s="106"/>
      <c r="E3" s="106"/>
      <c r="F3" s="107"/>
      <c r="G3" s="107"/>
      <c r="H3" s="108"/>
      <c r="I3" s="107"/>
      <c r="J3" s="132"/>
      <c r="K3" s="132"/>
      <c r="L3" s="132"/>
      <c r="M3" s="132"/>
      <c r="N3" s="133"/>
      <c r="O3" s="134" t="s">
        <v>2</v>
      </c>
      <c r="P3" s="135"/>
    </row>
    <row r="4" spans="1:16" s="96" customFormat="1" ht="23.25" customHeight="1">
      <c r="A4" s="109" t="s">
        <v>136</v>
      </c>
      <c r="B4" s="110" t="s">
        <v>137</v>
      </c>
      <c r="C4" s="111"/>
      <c r="D4" s="109" t="s">
        <v>138</v>
      </c>
      <c r="E4" s="109"/>
      <c r="F4" s="109"/>
      <c r="G4" s="112"/>
      <c r="H4" s="109" t="s">
        <v>139</v>
      </c>
      <c r="I4" s="136" t="s">
        <v>140</v>
      </c>
      <c r="J4" s="137"/>
      <c r="K4" s="137"/>
      <c r="L4" s="137"/>
      <c r="M4" s="138"/>
      <c r="N4" s="109" t="s">
        <v>138</v>
      </c>
      <c r="O4" s="109"/>
      <c r="P4" s="109"/>
    </row>
    <row r="5" spans="1:16" s="96" customFormat="1" ht="28.5" customHeight="1">
      <c r="A5" s="109"/>
      <c r="B5" s="111" t="s">
        <v>141</v>
      </c>
      <c r="C5" s="111" t="s">
        <v>142</v>
      </c>
      <c r="D5" s="113" t="s">
        <v>143</v>
      </c>
      <c r="E5" s="111" t="s">
        <v>144</v>
      </c>
      <c r="F5" s="114" t="s">
        <v>145</v>
      </c>
      <c r="G5" s="112"/>
      <c r="H5" s="109"/>
      <c r="I5" s="109" t="s">
        <v>141</v>
      </c>
      <c r="J5" s="139" t="s">
        <v>146</v>
      </c>
      <c r="K5" s="139" t="s">
        <v>147</v>
      </c>
      <c r="L5" s="139" t="s">
        <v>148</v>
      </c>
      <c r="M5" s="139" t="s">
        <v>149</v>
      </c>
      <c r="N5" s="140" t="s">
        <v>143</v>
      </c>
      <c r="O5" s="109" t="s">
        <v>150</v>
      </c>
      <c r="P5" s="141" t="s">
        <v>145</v>
      </c>
    </row>
    <row r="6" spans="1:16" s="96" customFormat="1" ht="18.75" customHeight="1">
      <c r="A6" s="115" t="s">
        <v>151</v>
      </c>
      <c r="B6" s="116">
        <f aca="true" t="shared" si="0" ref="B6:B29">C6</f>
        <v>43628.16</v>
      </c>
      <c r="C6" s="116">
        <f>SUM('[13]2019按税种8%'!B6)</f>
        <v>43628.16</v>
      </c>
      <c r="D6" s="116">
        <v>38836</v>
      </c>
      <c r="E6" s="116">
        <f aca="true" t="shared" si="1" ref="E6:E12">B6-D6</f>
        <v>4792.1600000000035</v>
      </c>
      <c r="F6" s="117">
        <f aca="true" t="shared" si="2" ref="F6:F21">E6/D6*100</f>
        <v>12.339478834071489</v>
      </c>
      <c r="G6" s="112"/>
      <c r="H6" s="115" t="s">
        <v>152</v>
      </c>
      <c r="I6" s="142">
        <f aca="true" t="shared" si="3" ref="I6:I29">SUM(J6:M6)</f>
        <v>181115.5159</v>
      </c>
      <c r="J6" s="143">
        <f aca="true" t="shared" si="4" ref="J6:M6">SUM(J7:J49)</f>
        <v>32011.370000000006</v>
      </c>
      <c r="K6" s="143">
        <f t="shared" si="4"/>
        <v>6195.500000000001</v>
      </c>
      <c r="L6" s="143">
        <f t="shared" si="4"/>
        <v>67761.0159</v>
      </c>
      <c r="M6" s="143">
        <f t="shared" si="4"/>
        <v>75147.63</v>
      </c>
      <c r="N6" s="143">
        <v>131151.101696</v>
      </c>
      <c r="O6" s="144">
        <f aca="true" t="shared" si="5" ref="O6:O29">I6-N6</f>
        <v>49964.414204</v>
      </c>
      <c r="P6" s="145">
        <f aca="true" t="shared" si="6" ref="P6:P22">O6/N6</f>
        <v>0.3809683148511735</v>
      </c>
    </row>
    <row r="7" spans="1:16" s="96" customFormat="1" ht="18.75" customHeight="1">
      <c r="A7" s="118" t="s">
        <v>10</v>
      </c>
      <c r="B7" s="116">
        <f t="shared" si="0"/>
        <v>113496.68</v>
      </c>
      <c r="C7" s="116">
        <f>C8+C13+C50</f>
        <v>113496.68</v>
      </c>
      <c r="D7" s="116">
        <v>71830.05</v>
      </c>
      <c r="E7" s="116">
        <f t="shared" si="1"/>
        <v>41666.62999999999</v>
      </c>
      <c r="F7" s="117">
        <f t="shared" si="2"/>
        <v>58.007240702185214</v>
      </c>
      <c r="G7" s="112"/>
      <c r="H7" s="119" t="s">
        <v>153</v>
      </c>
      <c r="I7" s="142">
        <f t="shared" si="3"/>
        <v>25406.500000000004</v>
      </c>
      <c r="J7" s="121">
        <f>'[13]人员经费汇总（表五）'!H7</f>
        <v>7851.630000000001</v>
      </c>
      <c r="K7" s="146">
        <f>SUM('[13]公用事业资金明细表（表四正稿）'!C5)</f>
        <v>2621.8000000000006</v>
      </c>
      <c r="L7" s="146">
        <f>SUM('[13]公用事业资金明细表（表四正稿）'!D5)</f>
        <v>14352.45</v>
      </c>
      <c r="M7" s="146">
        <f>SUM(C51)</f>
        <v>580.62</v>
      </c>
      <c r="N7" s="121">
        <v>24717.11</v>
      </c>
      <c r="O7" s="147">
        <f t="shared" si="5"/>
        <v>689.390000000003</v>
      </c>
      <c r="P7" s="145">
        <f t="shared" si="6"/>
        <v>0.027891205727530566</v>
      </c>
    </row>
    <row r="8" spans="1:16" s="96" customFormat="1" ht="18.75" customHeight="1">
      <c r="A8" s="120" t="s">
        <v>154</v>
      </c>
      <c r="B8" s="121">
        <f t="shared" si="0"/>
        <v>2737.05</v>
      </c>
      <c r="C8" s="121">
        <f>SUM(C9:C12)</f>
        <v>2737.05</v>
      </c>
      <c r="D8" s="121">
        <v>2737.05</v>
      </c>
      <c r="E8" s="121">
        <f t="shared" si="1"/>
        <v>0</v>
      </c>
      <c r="F8" s="122">
        <f t="shared" si="2"/>
        <v>0</v>
      </c>
      <c r="G8" s="112"/>
      <c r="H8" s="119" t="s">
        <v>155</v>
      </c>
      <c r="I8" s="142">
        <f t="shared" si="3"/>
        <v>0</v>
      </c>
      <c r="J8" s="121">
        <v>0</v>
      </c>
      <c r="K8" s="146">
        <f>SUM('[13]公用事业资金明细表（表四正稿）'!B85)</f>
        <v>0</v>
      </c>
      <c r="L8" s="121"/>
      <c r="M8" s="121"/>
      <c r="N8" s="121">
        <v>0</v>
      </c>
      <c r="O8" s="147">
        <f t="shared" si="5"/>
        <v>0</v>
      </c>
      <c r="P8" s="145"/>
    </row>
    <row r="9" spans="1:16" ht="18.75" customHeight="1">
      <c r="A9" s="123" t="s">
        <v>156</v>
      </c>
      <c r="B9" s="121">
        <f t="shared" si="0"/>
        <v>1200</v>
      </c>
      <c r="C9" s="124">
        <v>1200</v>
      </c>
      <c r="D9" s="124">
        <v>1200</v>
      </c>
      <c r="E9" s="121">
        <f t="shared" si="1"/>
        <v>0</v>
      </c>
      <c r="F9" s="122">
        <f t="shared" si="2"/>
        <v>0</v>
      </c>
      <c r="G9" s="112"/>
      <c r="H9" s="119" t="s">
        <v>157</v>
      </c>
      <c r="I9" s="142">
        <f t="shared" si="3"/>
        <v>0</v>
      </c>
      <c r="J9" s="121">
        <v>0</v>
      </c>
      <c r="K9" s="146">
        <f>SUM('[13]公用事业资金明细表（表四正稿）'!B86)</f>
        <v>0</v>
      </c>
      <c r="L9" s="121"/>
      <c r="M9" s="121"/>
      <c r="N9" s="121">
        <v>0</v>
      </c>
      <c r="O9" s="147">
        <f t="shared" si="5"/>
        <v>0</v>
      </c>
      <c r="P9" s="145"/>
    </row>
    <row r="10" spans="1:16" ht="18.75" customHeight="1">
      <c r="A10" s="123" t="s">
        <v>158</v>
      </c>
      <c r="B10" s="121">
        <f t="shared" si="0"/>
        <v>175</v>
      </c>
      <c r="C10" s="124">
        <v>175</v>
      </c>
      <c r="D10" s="124">
        <v>175</v>
      </c>
      <c r="E10" s="121">
        <f t="shared" si="1"/>
        <v>0</v>
      </c>
      <c r="F10" s="122">
        <f t="shared" si="2"/>
        <v>0</v>
      </c>
      <c r="G10" s="112"/>
      <c r="H10" s="119" t="s">
        <v>159</v>
      </c>
      <c r="I10" s="142">
        <f t="shared" si="3"/>
        <v>7096.7712</v>
      </c>
      <c r="J10" s="121">
        <f>'[13]人员经费汇总（表五）'!H8</f>
        <v>2122.7</v>
      </c>
      <c r="K10" s="146">
        <f>SUM('[13]公用事业资金明细表（表四正稿）'!C87)</f>
        <v>678</v>
      </c>
      <c r="L10" s="146">
        <f>SUM('[13]公用事业资金明细表（表四正稿）'!D87)</f>
        <v>3365.5712000000003</v>
      </c>
      <c r="M10" s="148">
        <f>SUM(C19,C53)</f>
        <v>930.5</v>
      </c>
      <c r="N10" s="121">
        <v>5991.32</v>
      </c>
      <c r="O10" s="147">
        <f t="shared" si="5"/>
        <v>1105.4512000000004</v>
      </c>
      <c r="P10" s="145">
        <f t="shared" si="6"/>
        <v>0.18450878938197265</v>
      </c>
    </row>
    <row r="11" spans="1:16" ht="18.75" customHeight="1">
      <c r="A11" s="123" t="s">
        <v>160</v>
      </c>
      <c r="B11" s="121">
        <f t="shared" si="0"/>
        <v>998.05</v>
      </c>
      <c r="C11" s="124">
        <v>998.05</v>
      </c>
      <c r="D11" s="124">
        <v>998.05</v>
      </c>
      <c r="E11" s="121">
        <f t="shared" si="1"/>
        <v>0</v>
      </c>
      <c r="F11" s="122">
        <f t="shared" si="2"/>
        <v>0</v>
      </c>
      <c r="G11" s="112"/>
      <c r="H11" s="119" t="s">
        <v>161</v>
      </c>
      <c r="I11" s="142">
        <f t="shared" si="3"/>
        <v>26529.21</v>
      </c>
      <c r="J11" s="121">
        <f>'[13]人员经费汇总（表五）'!H14</f>
        <v>12901.3</v>
      </c>
      <c r="K11" s="146">
        <f>SUM('[13]公用事业资金明细表（表四正稿）'!C98)</f>
        <v>165.2</v>
      </c>
      <c r="L11" s="146">
        <f>SUM('[13]公用事业资金明细表（表四正稿）'!D98)</f>
        <v>6600.23</v>
      </c>
      <c r="M11" s="148">
        <f>SUM(C20,C54)</f>
        <v>6862.48</v>
      </c>
      <c r="N11" s="121">
        <v>20734.879999999997</v>
      </c>
      <c r="O11" s="147">
        <f t="shared" si="5"/>
        <v>5794.330000000002</v>
      </c>
      <c r="P11" s="145">
        <f t="shared" si="6"/>
        <v>0.27944844628953736</v>
      </c>
    </row>
    <row r="12" spans="1:16" ht="18.75" customHeight="1">
      <c r="A12" s="123" t="s">
        <v>162</v>
      </c>
      <c r="B12" s="121">
        <f t="shared" si="0"/>
        <v>364</v>
      </c>
      <c r="C12" s="124">
        <v>364</v>
      </c>
      <c r="D12" s="124">
        <v>364</v>
      </c>
      <c r="E12" s="121">
        <f t="shared" si="1"/>
        <v>0</v>
      </c>
      <c r="F12" s="122">
        <f t="shared" si="2"/>
        <v>0</v>
      </c>
      <c r="G12" s="112"/>
      <c r="H12" s="119" t="s">
        <v>163</v>
      </c>
      <c r="I12" s="142">
        <f t="shared" si="3"/>
        <v>312.97</v>
      </c>
      <c r="J12" s="121">
        <f>'[13]人员经费汇总（表五）'!H11</f>
        <v>95.12</v>
      </c>
      <c r="K12" s="146">
        <f>SUM('[13]公用事业资金明细表（表四正稿）'!C109)</f>
        <v>5.4</v>
      </c>
      <c r="L12" s="146">
        <f>SUM('[13]公用事业资金明细表（表四正稿）'!D109)</f>
        <v>99</v>
      </c>
      <c r="M12" s="146">
        <f aca="true" t="shared" si="7" ref="M12:M17">SUM(C55)</f>
        <v>113.45</v>
      </c>
      <c r="N12" s="149">
        <v>232.39</v>
      </c>
      <c r="O12" s="147">
        <f t="shared" si="5"/>
        <v>80.58000000000004</v>
      </c>
      <c r="P12" s="145">
        <f t="shared" si="6"/>
        <v>0.3467446964155086</v>
      </c>
    </row>
    <row r="13" spans="1:16" ht="18.75" customHeight="1">
      <c r="A13" s="120" t="s">
        <v>164</v>
      </c>
      <c r="B13" s="121">
        <f t="shared" si="0"/>
        <v>67394.79999999999</v>
      </c>
      <c r="C13" s="124">
        <f>SUM(C14:C49)</f>
        <v>67394.79999999999</v>
      </c>
      <c r="D13" s="124">
        <v>51080.6</v>
      </c>
      <c r="E13" s="121">
        <f>SUM(E14:E49)</f>
        <v>16314.2</v>
      </c>
      <c r="F13" s="122">
        <f t="shared" si="2"/>
        <v>31.938152645035494</v>
      </c>
      <c r="G13" s="112"/>
      <c r="H13" s="119" t="s">
        <v>165</v>
      </c>
      <c r="I13" s="142">
        <f t="shared" si="3"/>
        <v>1998.9</v>
      </c>
      <c r="J13" s="121">
        <f>'[13]人员经费汇总（表五）'!H10</f>
        <v>668.4000000000001</v>
      </c>
      <c r="K13" s="146">
        <f>SUM('[13]公用事业资金明细表（表四正稿）'!C113)</f>
        <v>186</v>
      </c>
      <c r="L13" s="146">
        <f>SUM('[13]公用事业资金明细表（表四正稿）'!D113)</f>
        <v>381.74</v>
      </c>
      <c r="M13" s="146">
        <f t="shared" si="7"/>
        <v>762.76</v>
      </c>
      <c r="N13" s="121">
        <v>1207.51</v>
      </c>
      <c r="O13" s="121">
        <f t="shared" si="5"/>
        <v>791.3900000000001</v>
      </c>
      <c r="P13" s="145">
        <f t="shared" si="6"/>
        <v>0.6553900174739754</v>
      </c>
    </row>
    <row r="14" spans="1:16" ht="18.75" customHeight="1">
      <c r="A14" s="123" t="s">
        <v>166</v>
      </c>
      <c r="B14" s="121">
        <f t="shared" si="0"/>
        <v>284</v>
      </c>
      <c r="C14" s="124">
        <v>284</v>
      </c>
      <c r="D14" s="124">
        <v>284</v>
      </c>
      <c r="E14" s="121">
        <f aca="true" t="shared" si="8" ref="E14:E29">B14-D14</f>
        <v>0</v>
      </c>
      <c r="F14" s="122">
        <f t="shared" si="2"/>
        <v>0</v>
      </c>
      <c r="G14" s="112"/>
      <c r="H14" s="119" t="s">
        <v>167</v>
      </c>
      <c r="I14" s="142">
        <f t="shared" si="3"/>
        <v>26414.46</v>
      </c>
      <c r="J14" s="121">
        <f>'[13]人员经费汇总（表五）'!H13</f>
        <v>1140.5</v>
      </c>
      <c r="K14" s="146">
        <f>SUM('[13]公用事业资金明细表（表四正稿）'!C121)</f>
        <v>386</v>
      </c>
      <c r="L14" s="146">
        <f>SUM('[13]公用事业资金明细表（表四正稿）'!D121)</f>
        <v>12321.36</v>
      </c>
      <c r="M14" s="146">
        <f>SUM(C21,C57)</f>
        <v>12566.599999999999</v>
      </c>
      <c r="N14" s="121">
        <v>21045.263696</v>
      </c>
      <c r="O14" s="121">
        <f t="shared" si="5"/>
        <v>5369.196303999997</v>
      </c>
      <c r="P14" s="145">
        <f t="shared" si="6"/>
        <v>0.2551261120581968</v>
      </c>
    </row>
    <row r="15" spans="1:16" ht="18.75" customHeight="1">
      <c r="A15" s="125" t="s">
        <v>168</v>
      </c>
      <c r="B15" s="121">
        <f t="shared" si="0"/>
        <v>19753</v>
      </c>
      <c r="C15" s="124">
        <v>19753</v>
      </c>
      <c r="D15" s="124">
        <v>19508</v>
      </c>
      <c r="E15" s="121">
        <f t="shared" si="8"/>
        <v>245</v>
      </c>
      <c r="F15" s="122">
        <f t="shared" si="2"/>
        <v>1.2558950174287473</v>
      </c>
      <c r="G15" s="112"/>
      <c r="H15" s="119" t="s">
        <v>169</v>
      </c>
      <c r="I15" s="142">
        <f t="shared" si="3"/>
        <v>12924.751600000001</v>
      </c>
      <c r="J15" s="121">
        <f>'[13]人员经费汇总（表五）'!H15</f>
        <v>1131.4</v>
      </c>
      <c r="K15" s="146">
        <f>SUM('[13]公用事业资金明细表（表四正稿）'!C153)</f>
        <v>277.8</v>
      </c>
      <c r="L15" s="146">
        <f>SUM('[13]公用事业资金明细表（表四正稿）'!D153)</f>
        <v>2766.1515999999997</v>
      </c>
      <c r="M15" s="146">
        <f>SUM(C58,C22)</f>
        <v>8749.400000000001</v>
      </c>
      <c r="N15" s="121">
        <v>11631.58</v>
      </c>
      <c r="O15" s="121">
        <f t="shared" si="5"/>
        <v>1293.1716000000015</v>
      </c>
      <c r="P15" s="145">
        <f t="shared" si="6"/>
        <v>0.11117763880745363</v>
      </c>
    </row>
    <row r="16" spans="1:16" ht="18.75" customHeight="1">
      <c r="A16" s="125" t="s">
        <v>170</v>
      </c>
      <c r="B16" s="121">
        <f t="shared" si="0"/>
        <v>3827</v>
      </c>
      <c r="C16" s="124">
        <v>3827</v>
      </c>
      <c r="D16" s="124">
        <v>4943</v>
      </c>
      <c r="E16" s="121">
        <f t="shared" si="8"/>
        <v>-1116</v>
      </c>
      <c r="F16" s="122">
        <f t="shared" si="2"/>
        <v>-22.577382156585067</v>
      </c>
      <c r="G16" s="112"/>
      <c r="H16" s="119" t="s">
        <v>171</v>
      </c>
      <c r="I16" s="142">
        <f t="shared" si="3"/>
        <v>5661.2</v>
      </c>
      <c r="J16" s="121">
        <f>'[13]人员经费汇总（表五）'!H12</f>
        <v>154.2</v>
      </c>
      <c r="K16" s="146">
        <f>SUM('[13]公用事业资金明细表（表四正稿）'!C170)</f>
        <v>52</v>
      </c>
      <c r="L16" s="146">
        <f>SUM('[13]公用事业资金明细表（表四正稿）'!D170)</f>
        <v>1300</v>
      </c>
      <c r="M16" s="146">
        <f t="shared" si="7"/>
        <v>4155</v>
      </c>
      <c r="N16" s="121">
        <v>1043.4</v>
      </c>
      <c r="O16" s="121">
        <f t="shared" si="5"/>
        <v>4617.799999999999</v>
      </c>
      <c r="P16" s="145">
        <f t="shared" si="6"/>
        <v>4.425723595936361</v>
      </c>
    </row>
    <row r="17" spans="1:16" ht="18.75" customHeight="1">
      <c r="A17" s="125" t="s">
        <v>172</v>
      </c>
      <c r="B17" s="121">
        <f t="shared" si="0"/>
        <v>1179</v>
      </c>
      <c r="C17" s="124">
        <v>1179</v>
      </c>
      <c r="D17" s="124">
        <v>1735</v>
      </c>
      <c r="E17" s="121">
        <f t="shared" si="8"/>
        <v>-556</v>
      </c>
      <c r="F17" s="122">
        <f t="shared" si="2"/>
        <v>-32.04610951008646</v>
      </c>
      <c r="G17" s="112"/>
      <c r="H17" s="119" t="s">
        <v>173</v>
      </c>
      <c r="I17" s="142">
        <f t="shared" si="3"/>
        <v>2766.3500000000004</v>
      </c>
      <c r="J17" s="121">
        <f>'[13]人员经费汇总（表五）'!H18</f>
        <v>847.4000000000001</v>
      </c>
      <c r="K17" s="146">
        <f>SUM('[13]公用事业资金明细表（表四正稿）'!C174)</f>
        <v>289.7</v>
      </c>
      <c r="L17" s="146">
        <f>SUM('[13]公用事业资金明细表（表四正稿）'!D174)</f>
        <v>1588.25</v>
      </c>
      <c r="M17" s="146">
        <f t="shared" si="7"/>
        <v>41</v>
      </c>
      <c r="N17" s="121">
        <v>2675.45</v>
      </c>
      <c r="O17" s="121">
        <f t="shared" si="5"/>
        <v>90.90000000000055</v>
      </c>
      <c r="P17" s="145">
        <f t="shared" si="6"/>
        <v>0.03397559289091575</v>
      </c>
    </row>
    <row r="18" spans="1:16" ht="18.75" customHeight="1">
      <c r="A18" s="123" t="s">
        <v>174</v>
      </c>
      <c r="B18" s="121">
        <f t="shared" si="0"/>
        <v>180</v>
      </c>
      <c r="C18" s="124">
        <v>180</v>
      </c>
      <c r="D18" s="124">
        <v>180</v>
      </c>
      <c r="E18" s="121">
        <f t="shared" si="8"/>
        <v>0</v>
      </c>
      <c r="F18" s="122">
        <f t="shared" si="2"/>
        <v>0</v>
      </c>
      <c r="G18" s="112"/>
      <c r="H18" s="119" t="s">
        <v>175</v>
      </c>
      <c r="I18" s="142">
        <f t="shared" si="3"/>
        <v>37323.774000000005</v>
      </c>
      <c r="J18" s="121">
        <f>'[13]人员经费汇总（表五）'!H9</f>
        <v>3019.87</v>
      </c>
      <c r="K18" s="146">
        <f>SUM('[13]公用事业资金明细表（表四正稿）'!C189)</f>
        <v>905.0000000000001</v>
      </c>
      <c r="L18" s="146">
        <f>SUM('[13]公用事业资金明细表（表四正稿）'!D189)</f>
        <v>7810.283999999999</v>
      </c>
      <c r="M18" s="146">
        <f>SUM(C27,C61,C23,C28)</f>
        <v>25588.620000000003</v>
      </c>
      <c r="N18" s="121">
        <v>18878.399999999998</v>
      </c>
      <c r="O18" s="121">
        <f t="shared" si="5"/>
        <v>18445.374000000007</v>
      </c>
      <c r="P18" s="145">
        <f t="shared" si="6"/>
        <v>0.9770623569794056</v>
      </c>
    </row>
    <row r="19" spans="1:16" ht="18.75" customHeight="1">
      <c r="A19" s="123" t="s">
        <v>176</v>
      </c>
      <c r="B19" s="121">
        <f t="shared" si="0"/>
        <v>614</v>
      </c>
      <c r="C19" s="124">
        <v>614</v>
      </c>
      <c r="D19" s="124">
        <v>263.6</v>
      </c>
      <c r="E19" s="121">
        <f t="shared" si="8"/>
        <v>350.4</v>
      </c>
      <c r="F19" s="122">
        <f t="shared" si="2"/>
        <v>132.9286798179059</v>
      </c>
      <c r="G19" s="112"/>
      <c r="H19" s="119" t="s">
        <v>177</v>
      </c>
      <c r="I19" s="142">
        <f t="shared" si="3"/>
        <v>7372.24</v>
      </c>
      <c r="J19" s="121">
        <f>'[13]人员经费汇总（表五）'!H17</f>
        <v>1025.9</v>
      </c>
      <c r="K19" s="146">
        <f>SUM('[13]公用事业资金明细表（表四正稿）'!C221)</f>
        <v>328.8</v>
      </c>
      <c r="L19" s="146">
        <f>SUM('[13]公用事业资金明细表（表四正稿）'!D221)</f>
        <v>1024.5000000000002</v>
      </c>
      <c r="M19" s="146">
        <f aca="true" t="shared" si="9" ref="M19:M21">SUM(C62)</f>
        <v>4993.04</v>
      </c>
      <c r="N19" s="121">
        <v>7536.098000000001</v>
      </c>
      <c r="O19" s="121">
        <f t="shared" si="5"/>
        <v>-163.85800000000108</v>
      </c>
      <c r="P19" s="145">
        <f t="shared" si="6"/>
        <v>-0.021743082428068355</v>
      </c>
    </row>
    <row r="20" spans="1:16" ht="18.75" customHeight="1">
      <c r="A20" s="123" t="s">
        <v>178</v>
      </c>
      <c r="B20" s="121">
        <f t="shared" si="0"/>
        <v>5176</v>
      </c>
      <c r="C20" s="124">
        <v>5176</v>
      </c>
      <c r="D20" s="124">
        <v>1571</v>
      </c>
      <c r="E20" s="121">
        <f t="shared" si="8"/>
        <v>3605</v>
      </c>
      <c r="F20" s="122">
        <f t="shared" si="2"/>
        <v>229.47167409293442</v>
      </c>
      <c r="G20" s="112"/>
      <c r="H20" s="119" t="s">
        <v>179</v>
      </c>
      <c r="I20" s="142">
        <f t="shared" si="3"/>
        <v>3148.2008</v>
      </c>
      <c r="J20" s="121">
        <f>'[13]人员经费汇总（表五）'!H16</f>
        <v>307.28</v>
      </c>
      <c r="K20" s="146">
        <f>SUM('[13]公用事业资金明细表（表四正稿）'!C230)</f>
        <v>105.4</v>
      </c>
      <c r="L20" s="146">
        <f>SUM('[13]公用事业资金明细表（表四正稿）'!D230)</f>
        <v>2614.5208000000002</v>
      </c>
      <c r="M20" s="146">
        <f t="shared" si="9"/>
        <v>121</v>
      </c>
      <c r="N20" s="121">
        <v>2516.26</v>
      </c>
      <c r="O20" s="121">
        <f t="shared" si="5"/>
        <v>631.9407999999999</v>
      </c>
      <c r="P20" s="145">
        <f t="shared" si="6"/>
        <v>0.2511428866651299</v>
      </c>
    </row>
    <row r="21" spans="1:16" ht="18.75" customHeight="1">
      <c r="A21" s="126" t="s">
        <v>180</v>
      </c>
      <c r="B21" s="121">
        <f t="shared" si="0"/>
        <v>8073.7</v>
      </c>
      <c r="C21" s="124">
        <v>8073.7</v>
      </c>
      <c r="D21" s="124">
        <v>4381.9</v>
      </c>
      <c r="E21" s="121">
        <f t="shared" si="8"/>
        <v>3691.8</v>
      </c>
      <c r="F21" s="122">
        <f t="shared" si="2"/>
        <v>84.25112394166915</v>
      </c>
      <c r="G21" s="112"/>
      <c r="H21" s="127" t="s">
        <v>181</v>
      </c>
      <c r="I21" s="142">
        <f t="shared" si="3"/>
        <v>835.6248</v>
      </c>
      <c r="J21" s="121">
        <f>'[13]人员经费汇总（表五）'!H21</f>
        <v>218.9</v>
      </c>
      <c r="K21" s="146">
        <f>SUM('[13]公用事业资金明细表（表四正稿）'!C237)</f>
        <v>48.6</v>
      </c>
      <c r="L21" s="146">
        <f>SUM('[13]公用事业资金明细表（表四正稿）'!D237)</f>
        <v>78.06479999999999</v>
      </c>
      <c r="M21" s="146">
        <f t="shared" si="9"/>
        <v>490.06</v>
      </c>
      <c r="N21" s="121">
        <v>326.24</v>
      </c>
      <c r="O21" s="121">
        <f t="shared" si="5"/>
        <v>509.38480000000004</v>
      </c>
      <c r="P21" s="145">
        <f t="shared" si="6"/>
        <v>1.5613805787150565</v>
      </c>
    </row>
    <row r="22" spans="1:16" ht="22.5" customHeight="1">
      <c r="A22" s="123" t="s">
        <v>182</v>
      </c>
      <c r="B22" s="121">
        <f t="shared" si="0"/>
        <v>6314.1</v>
      </c>
      <c r="C22" s="124">
        <v>6314.1</v>
      </c>
      <c r="D22" s="124">
        <v>5552</v>
      </c>
      <c r="E22" s="121">
        <f t="shared" si="8"/>
        <v>762.1000000000004</v>
      </c>
      <c r="F22" s="122"/>
      <c r="G22" s="112"/>
      <c r="H22" s="119" t="s">
        <v>183</v>
      </c>
      <c r="I22" s="142">
        <f t="shared" si="3"/>
        <v>5</v>
      </c>
      <c r="J22" s="121">
        <v>0</v>
      </c>
      <c r="K22" s="146">
        <f>SUM('[13]公用事业资金明细表（表四正稿）'!C241)</f>
        <v>0</v>
      </c>
      <c r="L22" s="146">
        <f>SUM('[13]公用事业资金明细表（表四正稿）'!D241)</f>
        <v>5</v>
      </c>
      <c r="M22" s="146"/>
      <c r="N22" s="121">
        <v>5</v>
      </c>
      <c r="O22" s="121">
        <f t="shared" si="5"/>
        <v>0</v>
      </c>
      <c r="P22" s="145">
        <f t="shared" si="6"/>
        <v>0</v>
      </c>
    </row>
    <row r="23" spans="1:16" ht="18.75" customHeight="1">
      <c r="A23" s="123" t="s">
        <v>184</v>
      </c>
      <c r="B23" s="121">
        <f t="shared" si="0"/>
        <v>2194</v>
      </c>
      <c r="C23" s="124">
        <v>2194</v>
      </c>
      <c r="D23" s="124">
        <v>100</v>
      </c>
      <c r="E23" s="121">
        <f t="shared" si="8"/>
        <v>2094</v>
      </c>
      <c r="F23" s="122">
        <f aca="true" t="shared" si="10" ref="F23:F29">E23/D23*100</f>
        <v>2094</v>
      </c>
      <c r="G23" s="112"/>
      <c r="H23" s="119" t="s">
        <v>185</v>
      </c>
      <c r="I23" s="142">
        <f t="shared" si="3"/>
        <v>0</v>
      </c>
      <c r="J23" s="121">
        <v>0</v>
      </c>
      <c r="K23" s="146">
        <f>'[13]公用事业资金明细表（表四正稿）'!C243</f>
        <v>0</v>
      </c>
      <c r="L23" s="146">
        <f>'[13]公用事业资金明细表（表四正稿）'!D243</f>
        <v>0</v>
      </c>
      <c r="M23" s="146"/>
      <c r="N23" s="121">
        <v>0</v>
      </c>
      <c r="O23" s="121">
        <f t="shared" si="5"/>
        <v>0</v>
      </c>
      <c r="P23" s="145"/>
    </row>
    <row r="24" spans="1:16" ht="18.75" customHeight="1">
      <c r="A24" s="125" t="s">
        <v>186</v>
      </c>
      <c r="B24" s="121">
        <f t="shared" si="0"/>
        <v>4943</v>
      </c>
      <c r="C24" s="124">
        <v>4943</v>
      </c>
      <c r="D24" s="124">
        <v>4617</v>
      </c>
      <c r="E24" s="121">
        <f t="shared" si="8"/>
        <v>326</v>
      </c>
      <c r="F24" s="122">
        <f t="shared" si="10"/>
        <v>7.060862031622266</v>
      </c>
      <c r="G24" s="112"/>
      <c r="H24" s="119" t="s">
        <v>187</v>
      </c>
      <c r="I24" s="142">
        <f t="shared" si="3"/>
        <v>2920.1665000000003</v>
      </c>
      <c r="J24" s="121">
        <f>'[13]人员经费汇总（表五）'!H20</f>
        <v>392.20000000000005</v>
      </c>
      <c r="K24" s="146">
        <f>SUM('[13]公用事业资金明细表（表四正稿）'!C245)</f>
        <v>125.8</v>
      </c>
      <c r="L24" s="146">
        <f>SUM('[13]公用事业资金明细表（表四正稿）'!D245)</f>
        <v>110.5565</v>
      </c>
      <c r="M24" s="146">
        <f aca="true" t="shared" si="11" ref="M24:M26">SUM(C65)</f>
        <v>2291.61</v>
      </c>
      <c r="N24" s="121">
        <v>857.48</v>
      </c>
      <c r="O24" s="121">
        <f t="shared" si="5"/>
        <v>2062.6865000000003</v>
      </c>
      <c r="P24" s="145">
        <f aca="true" t="shared" si="12" ref="P24:P29">O24/N24</f>
        <v>2.4055214115781127</v>
      </c>
    </row>
    <row r="25" spans="1:16" ht="18.75" customHeight="1">
      <c r="A25" s="125" t="s">
        <v>188</v>
      </c>
      <c r="B25" s="121">
        <f t="shared" si="0"/>
        <v>5306</v>
      </c>
      <c r="C25" s="124">
        <v>5306</v>
      </c>
      <c r="D25" s="124">
        <v>5326</v>
      </c>
      <c r="E25" s="121">
        <f t="shared" si="8"/>
        <v>-20</v>
      </c>
      <c r="F25" s="122">
        <f t="shared" si="10"/>
        <v>-0.3755163349605708</v>
      </c>
      <c r="G25" s="112"/>
      <c r="H25" s="119" t="s">
        <v>189</v>
      </c>
      <c r="I25" s="142">
        <f t="shared" si="3"/>
        <v>10489.3</v>
      </c>
      <c r="J25" s="121">
        <v>0</v>
      </c>
      <c r="K25" s="146">
        <f>SUM('[13]公用事业资金明细表（表四正稿）'!C249)</f>
        <v>20</v>
      </c>
      <c r="L25" s="146">
        <f>SUM('[13]公用事业资金明细表（表四正稿）'!D249)</f>
        <v>3977</v>
      </c>
      <c r="M25" s="146">
        <f t="shared" si="11"/>
        <v>6492.3</v>
      </c>
      <c r="N25" s="121">
        <v>3679</v>
      </c>
      <c r="O25" s="121">
        <f t="shared" si="5"/>
        <v>6810.299999999999</v>
      </c>
      <c r="P25" s="145">
        <f t="shared" si="12"/>
        <v>1.8511280239195431</v>
      </c>
    </row>
    <row r="26" spans="1:16" ht="18.75" customHeight="1">
      <c r="A26" s="125" t="s">
        <v>190</v>
      </c>
      <c r="B26" s="121">
        <f t="shared" si="0"/>
        <v>140</v>
      </c>
      <c r="C26" s="124">
        <v>140</v>
      </c>
      <c r="D26" s="124">
        <v>140</v>
      </c>
      <c r="E26" s="121">
        <f t="shared" si="8"/>
        <v>0</v>
      </c>
      <c r="F26" s="122">
        <f t="shared" si="10"/>
        <v>0</v>
      </c>
      <c r="G26" s="112"/>
      <c r="H26" s="119" t="s">
        <v>191</v>
      </c>
      <c r="I26" s="142">
        <f t="shared" si="3"/>
        <v>473.76</v>
      </c>
      <c r="J26" s="121">
        <f>'[13]人员经费汇总（表五）'!H19</f>
        <v>134.57</v>
      </c>
      <c r="K26" s="146">
        <f>SUM('[13]公用事业资金明细表（表四正稿）'!C253)</f>
        <v>0</v>
      </c>
      <c r="L26" s="146">
        <f>SUM('[13]公用事业资金明细表（表四正稿）'!D253)</f>
        <v>0</v>
      </c>
      <c r="M26" s="146">
        <f t="shared" si="11"/>
        <v>339.19</v>
      </c>
      <c r="N26" s="121">
        <v>462.63</v>
      </c>
      <c r="O26" s="121">
        <f t="shared" si="5"/>
        <v>11.129999999999995</v>
      </c>
      <c r="P26" s="145">
        <f t="shared" si="12"/>
        <v>0.024058102587380836</v>
      </c>
    </row>
    <row r="27" spans="1:16" ht="18.75" customHeight="1">
      <c r="A27" s="125" t="s">
        <v>192</v>
      </c>
      <c r="B27" s="121">
        <f t="shared" si="0"/>
        <v>5418</v>
      </c>
      <c r="C27" s="124">
        <v>5418</v>
      </c>
      <c r="D27" s="124">
        <v>0</v>
      </c>
      <c r="E27" s="121">
        <f t="shared" si="8"/>
        <v>5418</v>
      </c>
      <c r="F27" s="122"/>
      <c r="G27" s="112"/>
      <c r="H27" s="119" t="s">
        <v>193</v>
      </c>
      <c r="I27" s="142">
        <f t="shared" si="3"/>
        <v>1760</v>
      </c>
      <c r="J27" s="121">
        <v>0</v>
      </c>
      <c r="K27" s="146">
        <f>SUM('[13]公用事业资金明细表（表四正稿）'!C255)</f>
        <v>0</v>
      </c>
      <c r="L27" s="146">
        <f>SUM('[13]公用事业资金明细表（表四正稿）'!D255)</f>
        <v>1760</v>
      </c>
      <c r="M27" s="146"/>
      <c r="N27" s="121">
        <v>1400</v>
      </c>
      <c r="O27" s="121">
        <f t="shared" si="5"/>
        <v>360</v>
      </c>
      <c r="P27" s="145">
        <f t="shared" si="12"/>
        <v>0.2571428571428571</v>
      </c>
    </row>
    <row r="28" spans="1:16" ht="18.75" customHeight="1">
      <c r="A28" s="125" t="s">
        <v>194</v>
      </c>
      <c r="B28" s="121">
        <f t="shared" si="0"/>
        <v>3993</v>
      </c>
      <c r="C28" s="124">
        <v>3993</v>
      </c>
      <c r="D28" s="124">
        <v>2479.1</v>
      </c>
      <c r="E28" s="121">
        <f t="shared" si="8"/>
        <v>1513.9</v>
      </c>
      <c r="F28" s="122">
        <f t="shared" si="10"/>
        <v>61.06651607438184</v>
      </c>
      <c r="G28" s="112"/>
      <c r="H28" s="119" t="s">
        <v>195</v>
      </c>
      <c r="I28" s="142">
        <f t="shared" si="3"/>
        <v>2070</v>
      </c>
      <c r="J28" s="121">
        <v>0</v>
      </c>
      <c r="K28" s="146">
        <f>SUM('[13]公用事业资金明细表（表四正稿）'!C259)</f>
        <v>0</v>
      </c>
      <c r="L28" s="146">
        <f>SUM('[13]公用事业资金明细表（表四正稿）'!D260)</f>
        <v>2000</v>
      </c>
      <c r="M28" s="146">
        <f>SUM(C68)</f>
        <v>70</v>
      </c>
      <c r="N28" s="121">
        <v>1900</v>
      </c>
      <c r="O28" s="121">
        <f t="shared" si="5"/>
        <v>170</v>
      </c>
      <c r="P28" s="145">
        <f t="shared" si="12"/>
        <v>0.08947368421052632</v>
      </c>
    </row>
    <row r="29" spans="1:16" ht="18.75" customHeight="1">
      <c r="A29" s="125" t="s">
        <v>196</v>
      </c>
      <c r="B29" s="121">
        <f t="shared" si="0"/>
        <v>0</v>
      </c>
      <c r="C29" s="124"/>
      <c r="D29" s="124"/>
      <c r="E29" s="121">
        <f t="shared" si="8"/>
        <v>0</v>
      </c>
      <c r="F29" s="122"/>
      <c r="G29" s="112"/>
      <c r="H29" s="119" t="s">
        <v>197</v>
      </c>
      <c r="I29" s="142">
        <f t="shared" si="3"/>
        <v>5606.3369999999995</v>
      </c>
      <c r="J29" s="121">
        <v>0</v>
      </c>
      <c r="K29" s="146">
        <f>SUM('[13]公用事业资金明细表（表四正稿）'!C258)</f>
        <v>0</v>
      </c>
      <c r="L29" s="146">
        <f>SUM('[13]公用事业资金明细表（表四正稿）'!D258)</f>
        <v>5606.3369999999995</v>
      </c>
      <c r="M29" s="146"/>
      <c r="N29" s="121">
        <v>4311.09</v>
      </c>
      <c r="O29" s="121">
        <f t="shared" si="5"/>
        <v>1295.2469999999994</v>
      </c>
      <c r="P29" s="145">
        <f t="shared" si="12"/>
        <v>0.30044536300564345</v>
      </c>
    </row>
    <row r="30" spans="1:16" ht="0.75" customHeight="1">
      <c r="A30" s="128" t="s">
        <v>198</v>
      </c>
      <c r="B30" s="121"/>
      <c r="C30" s="124"/>
      <c r="D30" s="124"/>
      <c r="E30" s="121"/>
      <c r="F30" s="122"/>
      <c r="G30" s="112"/>
      <c r="H30" s="119"/>
      <c r="I30" s="142"/>
      <c r="J30" s="121"/>
      <c r="K30" s="146"/>
      <c r="L30" s="146"/>
      <c r="M30" s="146"/>
      <c r="N30" s="121"/>
      <c r="O30" s="121"/>
      <c r="P30" s="145"/>
    </row>
    <row r="31" spans="1:16" ht="18.75" customHeight="1" hidden="1">
      <c r="A31" s="128" t="s">
        <v>199</v>
      </c>
      <c r="B31" s="121"/>
      <c r="C31" s="124"/>
      <c r="D31" s="124"/>
      <c r="E31" s="121"/>
      <c r="F31" s="122"/>
      <c r="G31" s="112"/>
      <c r="H31" s="119"/>
      <c r="I31" s="142"/>
      <c r="J31" s="121"/>
      <c r="K31" s="146"/>
      <c r="L31" s="146"/>
      <c r="M31" s="146"/>
      <c r="N31" s="121"/>
      <c r="O31" s="121"/>
      <c r="P31" s="145"/>
    </row>
    <row r="32" spans="1:16" ht="18.75" customHeight="1" hidden="1">
      <c r="A32" s="128" t="s">
        <v>200</v>
      </c>
      <c r="B32" s="121"/>
      <c r="C32" s="124"/>
      <c r="D32" s="124"/>
      <c r="E32" s="121"/>
      <c r="F32" s="122"/>
      <c r="G32" s="112"/>
      <c r="H32" s="119"/>
      <c r="I32" s="142"/>
      <c r="J32" s="121"/>
      <c r="K32" s="146"/>
      <c r="L32" s="146"/>
      <c r="M32" s="146"/>
      <c r="N32" s="121"/>
      <c r="O32" s="121"/>
      <c r="P32" s="145"/>
    </row>
    <row r="33" spans="1:16" ht="18.75" customHeight="1" hidden="1">
      <c r="A33" s="128" t="s">
        <v>201</v>
      </c>
      <c r="B33" s="121"/>
      <c r="C33" s="124"/>
      <c r="D33" s="124"/>
      <c r="E33" s="121"/>
      <c r="F33" s="122"/>
      <c r="G33" s="112"/>
      <c r="H33" s="119"/>
      <c r="I33" s="142"/>
      <c r="J33" s="121"/>
      <c r="K33" s="146"/>
      <c r="L33" s="146"/>
      <c r="M33" s="146"/>
      <c r="N33" s="121"/>
      <c r="O33" s="121"/>
      <c r="P33" s="145"/>
    </row>
    <row r="34" spans="1:16" ht="18.75" customHeight="1" hidden="1">
      <c r="A34" s="128" t="s">
        <v>202</v>
      </c>
      <c r="B34" s="121"/>
      <c r="C34" s="124"/>
      <c r="D34" s="124"/>
      <c r="E34" s="121"/>
      <c r="F34" s="122"/>
      <c r="G34" s="112"/>
      <c r="H34" s="119"/>
      <c r="I34" s="142"/>
      <c r="J34" s="121"/>
      <c r="K34" s="146"/>
      <c r="L34" s="146"/>
      <c r="M34" s="146"/>
      <c r="N34" s="121"/>
      <c r="O34" s="121"/>
      <c r="P34" s="145"/>
    </row>
    <row r="35" spans="1:16" ht="18.75" customHeight="1" hidden="1">
      <c r="A35" s="128" t="s">
        <v>203</v>
      </c>
      <c r="B35" s="121"/>
      <c r="C35" s="124"/>
      <c r="D35" s="124"/>
      <c r="E35" s="121"/>
      <c r="F35" s="122"/>
      <c r="G35" s="112"/>
      <c r="H35" s="119"/>
      <c r="I35" s="142"/>
      <c r="J35" s="121"/>
      <c r="K35" s="146"/>
      <c r="L35" s="146"/>
      <c r="M35" s="146"/>
      <c r="N35" s="121"/>
      <c r="O35" s="121"/>
      <c r="P35" s="145"/>
    </row>
    <row r="36" spans="1:16" ht="18.75" customHeight="1" hidden="1">
      <c r="A36" s="128" t="s">
        <v>204</v>
      </c>
      <c r="B36" s="121"/>
      <c r="C36" s="124"/>
      <c r="D36" s="124"/>
      <c r="E36" s="121"/>
      <c r="F36" s="122"/>
      <c r="G36" s="112"/>
      <c r="H36" s="119"/>
      <c r="I36" s="142"/>
      <c r="J36" s="121"/>
      <c r="K36" s="146"/>
      <c r="L36" s="146"/>
      <c r="M36" s="146"/>
      <c r="N36" s="121"/>
      <c r="O36" s="121"/>
      <c r="P36" s="145"/>
    </row>
    <row r="37" spans="1:16" ht="18.75" customHeight="1" hidden="1">
      <c r="A37" s="128" t="s">
        <v>205</v>
      </c>
      <c r="B37" s="121"/>
      <c r="C37" s="124"/>
      <c r="D37" s="124"/>
      <c r="E37" s="121"/>
      <c r="F37" s="122"/>
      <c r="G37" s="112"/>
      <c r="H37" s="119"/>
      <c r="I37" s="142"/>
      <c r="J37" s="121"/>
      <c r="K37" s="146"/>
      <c r="L37" s="146"/>
      <c r="M37" s="146"/>
      <c r="N37" s="121"/>
      <c r="O37" s="121"/>
      <c r="P37" s="145"/>
    </row>
    <row r="38" spans="1:16" ht="18.75" customHeight="1" hidden="1">
      <c r="A38" s="128" t="s">
        <v>206</v>
      </c>
      <c r="B38" s="121"/>
      <c r="C38" s="124"/>
      <c r="D38" s="124"/>
      <c r="E38" s="121"/>
      <c r="F38" s="122"/>
      <c r="G38" s="112"/>
      <c r="H38" s="119"/>
      <c r="I38" s="142"/>
      <c r="J38" s="121"/>
      <c r="K38" s="146"/>
      <c r="L38" s="146"/>
      <c r="M38" s="146"/>
      <c r="N38" s="121"/>
      <c r="O38" s="121"/>
      <c r="P38" s="145"/>
    </row>
    <row r="39" spans="1:16" ht="18.75" customHeight="1" hidden="1">
      <c r="A39" s="128" t="s">
        <v>207</v>
      </c>
      <c r="B39" s="121"/>
      <c r="C39" s="124"/>
      <c r="D39" s="124"/>
      <c r="E39" s="121"/>
      <c r="F39" s="122"/>
      <c r="G39" s="112"/>
      <c r="H39" s="119"/>
      <c r="I39" s="142"/>
      <c r="J39" s="121"/>
      <c r="K39" s="146"/>
      <c r="L39" s="146"/>
      <c r="M39" s="146"/>
      <c r="N39" s="121"/>
      <c r="O39" s="121"/>
      <c r="P39" s="145"/>
    </row>
    <row r="40" spans="1:16" ht="13.5" customHeight="1" hidden="1">
      <c r="A40" s="128" t="s">
        <v>208</v>
      </c>
      <c r="B40" s="121"/>
      <c r="C40" s="124"/>
      <c r="D40" s="124"/>
      <c r="E40" s="121"/>
      <c r="F40" s="122"/>
      <c r="G40" s="112"/>
      <c r="H40" s="119"/>
      <c r="I40" s="142"/>
      <c r="J40" s="121"/>
      <c r="K40" s="146"/>
      <c r="L40" s="146"/>
      <c r="M40" s="146"/>
      <c r="N40" s="121"/>
      <c r="O40" s="121"/>
      <c r="P40" s="145"/>
    </row>
    <row r="41" spans="1:16" ht="18.75" customHeight="1" hidden="1">
      <c r="A41" s="128" t="s">
        <v>209</v>
      </c>
      <c r="B41" s="121"/>
      <c r="C41" s="124"/>
      <c r="D41" s="124"/>
      <c r="E41" s="121"/>
      <c r="F41" s="122"/>
      <c r="G41" s="112"/>
      <c r="H41" s="119"/>
      <c r="I41" s="142"/>
      <c r="J41" s="121"/>
      <c r="K41" s="146"/>
      <c r="L41" s="146"/>
      <c r="M41" s="146"/>
      <c r="N41" s="121"/>
      <c r="O41" s="121"/>
      <c r="P41" s="145"/>
    </row>
    <row r="42" spans="1:16" ht="18.75" customHeight="1" hidden="1">
      <c r="A42" s="128" t="s">
        <v>210</v>
      </c>
      <c r="B42" s="121"/>
      <c r="C42" s="124"/>
      <c r="D42" s="124"/>
      <c r="E42" s="121"/>
      <c r="F42" s="122"/>
      <c r="G42" s="112"/>
      <c r="H42" s="119"/>
      <c r="I42" s="142"/>
      <c r="J42" s="121"/>
      <c r="K42" s="146"/>
      <c r="L42" s="146"/>
      <c r="M42" s="146"/>
      <c r="N42" s="121"/>
      <c r="O42" s="121"/>
      <c r="P42" s="145"/>
    </row>
    <row r="43" spans="1:16" ht="18.75" customHeight="1" hidden="1">
      <c r="A43" s="128" t="s">
        <v>211</v>
      </c>
      <c r="B43" s="121"/>
      <c r="C43" s="124"/>
      <c r="D43" s="124"/>
      <c r="E43" s="121"/>
      <c r="F43" s="122"/>
      <c r="G43" s="112"/>
      <c r="H43" s="119"/>
      <c r="I43" s="142"/>
      <c r="J43" s="121"/>
      <c r="K43" s="146"/>
      <c r="L43" s="146"/>
      <c r="M43" s="146"/>
      <c r="N43" s="121"/>
      <c r="O43" s="121"/>
      <c r="P43" s="145"/>
    </row>
    <row r="44" spans="1:16" ht="18.75" customHeight="1" hidden="1">
      <c r="A44" s="128" t="s">
        <v>212</v>
      </c>
      <c r="B44" s="121"/>
      <c r="C44" s="124"/>
      <c r="D44" s="124"/>
      <c r="E44" s="121"/>
      <c r="F44" s="122"/>
      <c r="G44" s="112"/>
      <c r="H44" s="119"/>
      <c r="I44" s="142"/>
      <c r="J44" s="121"/>
      <c r="K44" s="146"/>
      <c r="L44" s="146"/>
      <c r="M44" s="146"/>
      <c r="N44" s="121"/>
      <c r="O44" s="121"/>
      <c r="P44" s="145"/>
    </row>
    <row r="45" spans="1:16" ht="18.75" customHeight="1" hidden="1">
      <c r="A45" s="128" t="s">
        <v>213</v>
      </c>
      <c r="B45" s="121"/>
      <c r="C45" s="124"/>
      <c r="D45" s="124"/>
      <c r="E45" s="121"/>
      <c r="F45" s="122"/>
      <c r="G45" s="112"/>
      <c r="H45" s="119"/>
      <c r="I45" s="142"/>
      <c r="J45" s="121"/>
      <c r="K45" s="146"/>
      <c r="L45" s="146"/>
      <c r="M45" s="146"/>
      <c r="N45" s="121"/>
      <c r="O45" s="121"/>
      <c r="P45" s="145"/>
    </row>
    <row r="46" spans="1:16" ht="18.75" customHeight="1" hidden="1">
      <c r="A46" s="128" t="s">
        <v>214</v>
      </c>
      <c r="B46" s="121"/>
      <c r="C46" s="124"/>
      <c r="D46" s="124"/>
      <c r="E46" s="121"/>
      <c r="F46" s="122"/>
      <c r="G46" s="112"/>
      <c r="H46" s="119"/>
      <c r="I46" s="142"/>
      <c r="J46" s="121"/>
      <c r="K46" s="146"/>
      <c r="L46" s="146"/>
      <c r="M46" s="146"/>
      <c r="N46" s="121"/>
      <c r="O46" s="121"/>
      <c r="P46" s="145"/>
    </row>
    <row r="47" spans="1:16" ht="18.75" customHeight="1" hidden="1">
      <c r="A47" s="128" t="s">
        <v>215</v>
      </c>
      <c r="B47" s="121"/>
      <c r="C47" s="124"/>
      <c r="D47" s="124"/>
      <c r="E47" s="121"/>
      <c r="F47" s="122"/>
      <c r="G47" s="112"/>
      <c r="H47" s="119"/>
      <c r="I47" s="142"/>
      <c r="J47" s="121"/>
      <c r="K47" s="146"/>
      <c r="L47" s="146"/>
      <c r="M47" s="146"/>
      <c r="N47" s="121"/>
      <c r="O47" s="121"/>
      <c r="P47" s="145"/>
    </row>
    <row r="48" spans="1:16" ht="18.75" customHeight="1" hidden="1">
      <c r="A48" s="128" t="s">
        <v>216</v>
      </c>
      <c r="B48" s="121"/>
      <c r="C48" s="124"/>
      <c r="D48" s="124"/>
      <c r="E48" s="121"/>
      <c r="F48" s="122"/>
      <c r="G48" s="112"/>
      <c r="H48" s="119"/>
      <c r="I48" s="142"/>
      <c r="J48" s="121"/>
      <c r="K48" s="146"/>
      <c r="L48" s="146"/>
      <c r="M48" s="146"/>
      <c r="N48" s="121"/>
      <c r="O48" s="121"/>
      <c r="P48" s="145"/>
    </row>
    <row r="49" spans="1:16" ht="18.75" customHeight="1" hidden="1">
      <c r="A49" s="128" t="s">
        <v>217</v>
      </c>
      <c r="B49" s="121"/>
      <c r="C49" s="124"/>
      <c r="D49" s="124"/>
      <c r="E49" s="121"/>
      <c r="F49" s="122"/>
      <c r="G49" s="112"/>
      <c r="H49" s="119"/>
      <c r="I49" s="142"/>
      <c r="J49" s="121"/>
      <c r="K49" s="146"/>
      <c r="L49" s="146"/>
      <c r="M49" s="146"/>
      <c r="N49" s="121"/>
      <c r="O49" s="121"/>
      <c r="P49" s="145"/>
    </row>
    <row r="50" spans="1:16" ht="18.75" customHeight="1">
      <c r="A50" s="120" t="s">
        <v>218</v>
      </c>
      <c r="B50" s="121">
        <f aca="true" t="shared" si="13" ref="B50:B75">C50</f>
        <v>43364.83</v>
      </c>
      <c r="C50" s="121">
        <f>SUM(C51:C68)</f>
        <v>43364.83</v>
      </c>
      <c r="D50" s="121">
        <v>18012.399999999998</v>
      </c>
      <c r="E50" s="121">
        <f aca="true" t="shared" si="14" ref="E50:E75">B50-D50</f>
        <v>25352.430000000004</v>
      </c>
      <c r="F50" s="122">
        <f aca="true" t="shared" si="15" ref="F50:F54">E50/D50*100</f>
        <v>140.74987231018636</v>
      </c>
      <c r="G50" s="112"/>
      <c r="H50" s="129"/>
      <c r="I50" s="129"/>
      <c r="J50" s="129"/>
      <c r="K50" s="150"/>
      <c r="L50" s="129"/>
      <c r="M50" s="129"/>
      <c r="N50" s="151"/>
      <c r="O50" s="129"/>
      <c r="P50" s="152"/>
    </row>
    <row r="51" spans="1:16" ht="18.75" customHeight="1">
      <c r="A51" s="123" t="s">
        <v>219</v>
      </c>
      <c r="B51" s="121">
        <f t="shared" si="13"/>
        <v>580.62</v>
      </c>
      <c r="C51" s="124">
        <v>580.62</v>
      </c>
      <c r="D51" s="124">
        <v>50</v>
      </c>
      <c r="E51" s="121">
        <f t="shared" si="14"/>
        <v>530.62</v>
      </c>
      <c r="F51" s="122">
        <f t="shared" si="15"/>
        <v>1061.24</v>
      </c>
      <c r="G51" s="112"/>
      <c r="H51" s="129"/>
      <c r="I51" s="129"/>
      <c r="J51" s="129"/>
      <c r="K51" s="150"/>
      <c r="L51" s="129"/>
      <c r="M51" s="129"/>
      <c r="N51" s="151"/>
      <c r="O51" s="129"/>
      <c r="P51" s="152"/>
    </row>
    <row r="52" spans="1:16" ht="18.75" customHeight="1">
      <c r="A52" s="123" t="s">
        <v>220</v>
      </c>
      <c r="B52" s="121">
        <f t="shared" si="13"/>
        <v>0</v>
      </c>
      <c r="C52" s="124"/>
      <c r="D52" s="124">
        <v>0</v>
      </c>
      <c r="E52" s="121">
        <f t="shared" si="14"/>
        <v>0</v>
      </c>
      <c r="F52" s="122"/>
      <c r="G52" s="112"/>
      <c r="H52" s="129"/>
      <c r="I52" s="129"/>
      <c r="J52" s="129"/>
      <c r="K52" s="150"/>
      <c r="L52" s="129"/>
      <c r="M52" s="129"/>
      <c r="N52" s="151"/>
      <c r="O52" s="129"/>
      <c r="P52" s="152"/>
    </row>
    <row r="53" spans="1:16" ht="18.75" customHeight="1">
      <c r="A53" s="123" t="s">
        <v>221</v>
      </c>
      <c r="B53" s="121">
        <f t="shared" si="13"/>
        <v>316.5</v>
      </c>
      <c r="C53" s="124">
        <v>316.5</v>
      </c>
      <c r="D53" s="124">
        <v>5</v>
      </c>
      <c r="E53" s="121">
        <f t="shared" si="14"/>
        <v>311.5</v>
      </c>
      <c r="F53" s="122">
        <f t="shared" si="15"/>
        <v>6230</v>
      </c>
      <c r="G53" s="112"/>
      <c r="H53" s="129"/>
      <c r="I53" s="129"/>
      <c r="J53" s="129"/>
      <c r="K53" s="150"/>
      <c r="L53" s="129"/>
      <c r="M53" s="129"/>
      <c r="N53" s="151"/>
      <c r="O53" s="129"/>
      <c r="P53" s="152"/>
    </row>
    <row r="54" spans="1:16" ht="18.75" customHeight="1">
      <c r="A54" s="123" t="s">
        <v>222</v>
      </c>
      <c r="B54" s="121">
        <f t="shared" si="13"/>
        <v>1686.48</v>
      </c>
      <c r="C54" s="124">
        <v>1686.48</v>
      </c>
      <c r="D54" s="124">
        <v>750.26</v>
      </c>
      <c r="E54" s="121">
        <f t="shared" si="14"/>
        <v>936.22</v>
      </c>
      <c r="F54" s="122">
        <f t="shared" si="15"/>
        <v>124.78607416095755</v>
      </c>
      <c r="G54" s="112"/>
      <c r="H54" s="129"/>
      <c r="I54" s="129"/>
      <c r="J54" s="129"/>
      <c r="K54" s="150"/>
      <c r="L54" s="129"/>
      <c r="M54" s="129"/>
      <c r="N54" s="151"/>
      <c r="O54" s="129"/>
      <c r="P54" s="152"/>
    </row>
    <row r="55" spans="1:16" ht="18.75" customHeight="1">
      <c r="A55" s="123" t="s">
        <v>223</v>
      </c>
      <c r="B55" s="121">
        <f t="shared" si="13"/>
        <v>113.45</v>
      </c>
      <c r="C55" s="124">
        <v>113.45</v>
      </c>
      <c r="D55" s="124">
        <v>35</v>
      </c>
      <c r="E55" s="121">
        <f t="shared" si="14"/>
        <v>78.45</v>
      </c>
      <c r="F55" s="122"/>
      <c r="G55" s="112"/>
      <c r="H55" s="129"/>
      <c r="I55" s="129"/>
      <c r="J55" s="129"/>
      <c r="K55" s="150"/>
      <c r="L55" s="129"/>
      <c r="M55" s="129"/>
      <c r="N55" s="151"/>
      <c r="O55" s="129"/>
      <c r="P55" s="152"/>
    </row>
    <row r="56" spans="1:16" ht="18.75" customHeight="1">
      <c r="A56" s="123" t="s">
        <v>224</v>
      </c>
      <c r="B56" s="121">
        <f t="shared" si="13"/>
        <v>762.76</v>
      </c>
      <c r="C56" s="124">
        <v>762.76</v>
      </c>
      <c r="D56" s="124">
        <v>95.3</v>
      </c>
      <c r="E56" s="121">
        <f t="shared" si="14"/>
        <v>667.46</v>
      </c>
      <c r="F56" s="122">
        <f aca="true" t="shared" si="16" ref="F56:F62">E56/D56*100</f>
        <v>700.3777544596013</v>
      </c>
      <c r="G56" s="112"/>
      <c r="H56" s="129"/>
      <c r="I56" s="129"/>
      <c r="J56" s="129"/>
      <c r="K56" s="150"/>
      <c r="L56" s="129"/>
      <c r="M56" s="129"/>
      <c r="N56" s="151"/>
      <c r="O56" s="129"/>
      <c r="P56" s="152"/>
    </row>
    <row r="57" spans="1:16" ht="18.75" customHeight="1">
      <c r="A57" s="123" t="s">
        <v>225</v>
      </c>
      <c r="B57" s="121">
        <f t="shared" si="13"/>
        <v>4492.9</v>
      </c>
      <c r="C57" s="124">
        <v>4492.9</v>
      </c>
      <c r="D57" s="124">
        <v>2137</v>
      </c>
      <c r="E57" s="121">
        <f t="shared" si="14"/>
        <v>2355.8999999999996</v>
      </c>
      <c r="F57" s="122">
        <f t="shared" si="16"/>
        <v>110.24333177351426</v>
      </c>
      <c r="G57" s="112"/>
      <c r="H57" s="130"/>
      <c r="I57" s="153"/>
      <c r="J57" s="121"/>
      <c r="K57" s="121"/>
      <c r="L57" s="121"/>
      <c r="M57" s="121"/>
      <c r="N57" s="121"/>
      <c r="O57" s="121"/>
      <c r="P57" s="154"/>
    </row>
    <row r="58" spans="1:16" ht="18.75" customHeight="1">
      <c r="A58" s="123" t="s">
        <v>226</v>
      </c>
      <c r="B58" s="121">
        <f t="shared" si="13"/>
        <v>2435.3</v>
      </c>
      <c r="C58" s="124">
        <v>2435.3</v>
      </c>
      <c r="D58" s="124">
        <v>1617.92</v>
      </c>
      <c r="E58" s="121">
        <f t="shared" si="14"/>
        <v>817.3800000000001</v>
      </c>
      <c r="F58" s="122">
        <f t="shared" si="16"/>
        <v>50.520421281645575</v>
      </c>
      <c r="G58" s="112"/>
      <c r="H58" s="130"/>
      <c r="I58" s="153"/>
      <c r="J58" s="155"/>
      <c r="K58" s="155"/>
      <c r="L58" s="155"/>
      <c r="M58" s="155"/>
      <c r="N58" s="155"/>
      <c r="O58" s="121"/>
      <c r="P58" s="156"/>
    </row>
    <row r="59" spans="1:16" ht="18.75" customHeight="1">
      <c r="A59" s="123" t="s">
        <v>227</v>
      </c>
      <c r="B59" s="121">
        <f t="shared" si="13"/>
        <v>4155</v>
      </c>
      <c r="C59" s="124">
        <v>4155</v>
      </c>
      <c r="D59" s="124">
        <v>389.54</v>
      </c>
      <c r="E59" s="121">
        <f t="shared" si="14"/>
        <v>3765.46</v>
      </c>
      <c r="F59" s="122">
        <f t="shared" si="16"/>
        <v>966.6427067823586</v>
      </c>
      <c r="G59" s="112"/>
      <c r="H59" s="129"/>
      <c r="I59" s="129"/>
      <c r="J59" s="129"/>
      <c r="K59" s="150"/>
      <c r="L59" s="129"/>
      <c r="M59" s="129"/>
      <c r="N59" s="151"/>
      <c r="O59" s="129"/>
      <c r="P59" s="152"/>
    </row>
    <row r="60" spans="1:16" ht="18.75" customHeight="1">
      <c r="A60" s="123" t="s">
        <v>228</v>
      </c>
      <c r="B60" s="121">
        <f t="shared" si="13"/>
        <v>41</v>
      </c>
      <c r="C60" s="124">
        <v>41</v>
      </c>
      <c r="D60" s="124">
        <v>0</v>
      </c>
      <c r="E60" s="121">
        <f t="shared" si="14"/>
        <v>41</v>
      </c>
      <c r="F60" s="122" t="e">
        <f t="shared" si="16"/>
        <v>#DIV/0!</v>
      </c>
      <c r="G60" s="112"/>
      <c r="H60" s="129"/>
      <c r="I60" s="129"/>
      <c r="J60" s="129"/>
      <c r="K60" s="150"/>
      <c r="L60" s="129"/>
      <c r="M60" s="129"/>
      <c r="N60" s="151"/>
      <c r="O60" s="129"/>
      <c r="P60" s="152"/>
    </row>
    <row r="61" spans="1:16" ht="18.75" customHeight="1">
      <c r="A61" s="123" t="s">
        <v>229</v>
      </c>
      <c r="B61" s="121">
        <f t="shared" si="13"/>
        <v>13983.62</v>
      </c>
      <c r="C61" s="124">
        <v>13983.62</v>
      </c>
      <c r="D61" s="124">
        <v>7997.46</v>
      </c>
      <c r="E61" s="121">
        <f t="shared" si="14"/>
        <v>5986.160000000001</v>
      </c>
      <c r="F61" s="122">
        <f t="shared" si="16"/>
        <v>74.85076511792495</v>
      </c>
      <c r="G61" s="112"/>
      <c r="H61" s="129"/>
      <c r="I61" s="129"/>
      <c r="J61" s="129"/>
      <c r="K61" s="150"/>
      <c r="L61" s="129"/>
      <c r="M61" s="129"/>
      <c r="N61" s="151"/>
      <c r="O61" s="129"/>
      <c r="P61" s="152"/>
    </row>
    <row r="62" spans="1:16" ht="18.75" customHeight="1">
      <c r="A62" s="123" t="s">
        <v>230</v>
      </c>
      <c r="B62" s="121">
        <f t="shared" si="13"/>
        <v>4993.04</v>
      </c>
      <c r="C62" s="124">
        <v>4993.04</v>
      </c>
      <c r="D62" s="124">
        <v>3151.04</v>
      </c>
      <c r="E62" s="121">
        <f t="shared" si="14"/>
        <v>1842</v>
      </c>
      <c r="F62" s="122">
        <f t="shared" si="16"/>
        <v>58.45689042347924</v>
      </c>
      <c r="G62" s="112"/>
      <c r="H62" s="115" t="s">
        <v>231</v>
      </c>
      <c r="I62" s="142">
        <f aca="true" t="shared" si="17" ref="I62:N62">SUM(I63:I65)</f>
        <v>2017</v>
      </c>
      <c r="J62" s="142">
        <f t="shared" si="17"/>
        <v>0</v>
      </c>
      <c r="K62" s="142">
        <f t="shared" si="17"/>
        <v>0</v>
      </c>
      <c r="L62" s="142">
        <f t="shared" si="17"/>
        <v>2017</v>
      </c>
      <c r="M62" s="142">
        <f t="shared" si="17"/>
        <v>0</v>
      </c>
      <c r="N62" s="142">
        <f t="shared" si="17"/>
        <v>2630</v>
      </c>
      <c r="O62" s="144">
        <f>I62-N62</f>
        <v>-613</v>
      </c>
      <c r="P62" s="157">
        <f>O62/N62</f>
        <v>-0.23307984790874525</v>
      </c>
    </row>
    <row r="63" spans="1:16" ht="18.75" customHeight="1">
      <c r="A63" s="123" t="s">
        <v>232</v>
      </c>
      <c r="B63" s="121">
        <f t="shared" si="13"/>
        <v>121</v>
      </c>
      <c r="C63" s="124">
        <v>121</v>
      </c>
      <c r="D63" s="124">
        <v>30</v>
      </c>
      <c r="E63" s="121">
        <f t="shared" si="14"/>
        <v>91</v>
      </c>
      <c r="F63" s="122"/>
      <c r="G63" s="112"/>
      <c r="H63" s="131" t="s">
        <v>233</v>
      </c>
      <c r="I63" s="155">
        <f>SUM(J63:M63)</f>
        <v>0</v>
      </c>
      <c r="J63" s="155"/>
      <c r="K63" s="158"/>
      <c r="L63" s="155"/>
      <c r="M63" s="155"/>
      <c r="N63" s="159"/>
      <c r="O63" s="144"/>
      <c r="P63" s="157"/>
    </row>
    <row r="64" spans="1:16" ht="18.75" customHeight="1">
      <c r="A64" s="123" t="s">
        <v>234</v>
      </c>
      <c r="B64" s="121">
        <f t="shared" si="13"/>
        <v>490.06</v>
      </c>
      <c r="C64" s="124">
        <v>490.06</v>
      </c>
      <c r="D64" s="124">
        <v>0</v>
      </c>
      <c r="E64" s="121">
        <f t="shared" si="14"/>
        <v>490.06</v>
      </c>
      <c r="F64" s="122"/>
      <c r="G64" s="112"/>
      <c r="H64" s="131" t="s">
        <v>235</v>
      </c>
      <c r="I64" s="155">
        <f>SUM(J64:M64)</f>
        <v>2017</v>
      </c>
      <c r="J64" s="155"/>
      <c r="K64" s="158"/>
      <c r="L64" s="155">
        <f>SUM('[13]公用事业资金明细表（表四正稿）'!D261:D262)</f>
        <v>2017</v>
      </c>
      <c r="M64" s="155"/>
      <c r="N64" s="159">
        <v>2630</v>
      </c>
      <c r="O64" s="147">
        <f>I64-N64</f>
        <v>-613</v>
      </c>
      <c r="P64" s="160">
        <f>O64/N64</f>
        <v>-0.23307984790874525</v>
      </c>
    </row>
    <row r="65" spans="1:16" ht="18.75" customHeight="1">
      <c r="A65" s="123" t="s">
        <v>236</v>
      </c>
      <c r="B65" s="121">
        <f t="shared" si="13"/>
        <v>2291.61</v>
      </c>
      <c r="C65" s="124">
        <v>2291.61</v>
      </c>
      <c r="D65" s="124">
        <v>289.69</v>
      </c>
      <c r="E65" s="121">
        <f t="shared" si="14"/>
        <v>2001.92</v>
      </c>
      <c r="F65" s="122"/>
      <c r="G65" s="112"/>
      <c r="H65" s="161"/>
      <c r="I65" s="129"/>
      <c r="J65" s="129"/>
      <c r="K65" s="150"/>
      <c r="L65" s="129"/>
      <c r="M65" s="129"/>
      <c r="N65" s="151"/>
      <c r="O65" s="129"/>
      <c r="P65" s="157"/>
    </row>
    <row r="66" spans="1:16" ht="18.75" customHeight="1">
      <c r="A66" s="123" t="s">
        <v>237</v>
      </c>
      <c r="B66" s="121">
        <f t="shared" si="13"/>
        <v>6492.3</v>
      </c>
      <c r="C66" s="124">
        <v>6492.3</v>
      </c>
      <c r="D66" s="124">
        <v>1135</v>
      </c>
      <c r="E66" s="121">
        <f t="shared" si="14"/>
        <v>5357.3</v>
      </c>
      <c r="F66" s="122">
        <f aca="true" t="shared" si="18" ref="F66:F76">E66/D66*100</f>
        <v>472.0088105726872</v>
      </c>
      <c r="G66" s="112"/>
      <c r="H66" s="115" t="s">
        <v>80</v>
      </c>
      <c r="I66" s="170">
        <f>SUM(I67:I69)</f>
        <v>0</v>
      </c>
      <c r="J66" s="170"/>
      <c r="K66" s="170"/>
      <c r="L66" s="170"/>
      <c r="M66" s="170"/>
      <c r="N66" s="170">
        <f>SUM(N67:N69)</f>
        <v>0</v>
      </c>
      <c r="O66" s="170"/>
      <c r="P66" s="157"/>
    </row>
    <row r="67" spans="1:16" ht="18.75" customHeight="1">
      <c r="A67" s="123" t="s">
        <v>238</v>
      </c>
      <c r="B67" s="121">
        <f t="shared" si="13"/>
        <v>339.19</v>
      </c>
      <c r="C67" s="124">
        <v>339.19</v>
      </c>
      <c r="D67" s="124">
        <v>329.19</v>
      </c>
      <c r="E67" s="121">
        <f t="shared" si="14"/>
        <v>10</v>
      </c>
      <c r="F67" s="122">
        <f t="shared" si="18"/>
        <v>3.0377593487043955</v>
      </c>
      <c r="G67" s="112"/>
      <c r="H67" s="162" t="s">
        <v>239</v>
      </c>
      <c r="I67" s="155"/>
      <c r="J67" s="155"/>
      <c r="K67" s="155"/>
      <c r="L67" s="155"/>
      <c r="M67" s="155"/>
      <c r="N67" s="155"/>
      <c r="O67" s="155"/>
      <c r="P67" s="157"/>
    </row>
    <row r="68" spans="1:16" ht="18.75" customHeight="1">
      <c r="A68" s="123" t="s">
        <v>240</v>
      </c>
      <c r="B68" s="121">
        <f t="shared" si="13"/>
        <v>70</v>
      </c>
      <c r="C68" s="124">
        <v>70</v>
      </c>
      <c r="D68" s="124">
        <v>0</v>
      </c>
      <c r="E68" s="121">
        <f t="shared" si="14"/>
        <v>70</v>
      </c>
      <c r="F68" s="122"/>
      <c r="G68" s="112"/>
      <c r="H68" s="162" t="s">
        <v>241</v>
      </c>
      <c r="I68" s="155"/>
      <c r="J68" s="155"/>
      <c r="K68" s="155"/>
      <c r="L68" s="155"/>
      <c r="M68" s="155"/>
      <c r="N68" s="155"/>
      <c r="O68" s="155"/>
      <c r="P68" s="157"/>
    </row>
    <row r="69" spans="1:16" ht="18.75" customHeight="1">
      <c r="A69" s="163" t="s">
        <v>242</v>
      </c>
      <c r="B69" s="116">
        <f t="shared" si="13"/>
        <v>0</v>
      </c>
      <c r="C69" s="164"/>
      <c r="D69" s="164">
        <v>2259</v>
      </c>
      <c r="E69" s="116">
        <f t="shared" si="14"/>
        <v>-2259</v>
      </c>
      <c r="F69" s="122"/>
      <c r="G69" s="112"/>
      <c r="H69" s="162" t="s">
        <v>243</v>
      </c>
      <c r="I69" s="155"/>
      <c r="J69" s="155"/>
      <c r="K69" s="158"/>
      <c r="L69" s="155"/>
      <c r="M69" s="155"/>
      <c r="N69" s="171"/>
      <c r="O69" s="159"/>
      <c r="P69" s="157"/>
    </row>
    <row r="70" spans="1:16" ht="18.75" customHeight="1">
      <c r="A70" s="163" t="s">
        <v>244</v>
      </c>
      <c r="B70" s="116">
        <f t="shared" si="13"/>
        <v>28970</v>
      </c>
      <c r="C70" s="116">
        <f>SUM(C71:C73)</f>
        <v>28970</v>
      </c>
      <c r="D70" s="116">
        <f>SUM(D71:D73)</f>
        <v>16000</v>
      </c>
      <c r="E70" s="116">
        <f t="shared" si="14"/>
        <v>12970</v>
      </c>
      <c r="F70" s="122">
        <f t="shared" si="18"/>
        <v>81.0625</v>
      </c>
      <c r="G70" s="112"/>
      <c r="H70" s="161"/>
      <c r="I70" s="155"/>
      <c r="J70" s="155"/>
      <c r="K70" s="158"/>
      <c r="L70" s="155"/>
      <c r="M70" s="155"/>
      <c r="N70" s="159"/>
      <c r="O70" s="155"/>
      <c r="P70" s="157"/>
    </row>
    <row r="71" spans="1:16" ht="18.75" customHeight="1">
      <c r="A71" s="123" t="s">
        <v>245</v>
      </c>
      <c r="B71" s="121">
        <f t="shared" si="13"/>
        <v>7400</v>
      </c>
      <c r="C71" s="121">
        <v>7400</v>
      </c>
      <c r="D71" s="121"/>
      <c r="E71" s="121">
        <f t="shared" si="14"/>
        <v>7400</v>
      </c>
      <c r="F71" s="122" t="e">
        <f t="shared" si="18"/>
        <v>#DIV/0!</v>
      </c>
      <c r="G71" s="112"/>
      <c r="H71" s="165" t="s">
        <v>246</v>
      </c>
      <c r="I71" s="142">
        <f>SUM(J71:M71)</f>
        <v>3692</v>
      </c>
      <c r="J71" s="129"/>
      <c r="K71" s="150"/>
      <c r="L71" s="129">
        <f>SUM('[13]公用事业资金明细表（表四正稿）'!D257)</f>
        <v>3692</v>
      </c>
      <c r="M71" s="129"/>
      <c r="N71" s="116">
        <v>4911</v>
      </c>
      <c r="O71" s="121">
        <f>I71-N71</f>
        <v>-1219</v>
      </c>
      <c r="P71" s="145">
        <f>O71/N71</f>
        <v>-0.248218285481572</v>
      </c>
    </row>
    <row r="72" spans="1:16" ht="18.75" customHeight="1">
      <c r="A72" s="123" t="s">
        <v>247</v>
      </c>
      <c r="B72" s="121">
        <f t="shared" si="13"/>
        <v>20900</v>
      </c>
      <c r="C72" s="124">
        <v>20900</v>
      </c>
      <c r="D72" s="124">
        <v>10000</v>
      </c>
      <c r="E72" s="121">
        <f t="shared" si="14"/>
        <v>10900</v>
      </c>
      <c r="F72" s="122">
        <f t="shared" si="18"/>
        <v>109.00000000000001</v>
      </c>
      <c r="G72" s="112"/>
      <c r="H72" s="115" t="s">
        <v>248</v>
      </c>
      <c r="I72" s="155"/>
      <c r="J72" s="155"/>
      <c r="K72" s="158"/>
      <c r="L72" s="155"/>
      <c r="M72" s="155"/>
      <c r="N72" s="159"/>
      <c r="O72" s="155"/>
      <c r="P72" s="157"/>
    </row>
    <row r="73" spans="1:16" ht="18.75" customHeight="1">
      <c r="A73" s="123" t="s">
        <v>249</v>
      </c>
      <c r="B73" s="121">
        <f t="shared" si="13"/>
        <v>670</v>
      </c>
      <c r="C73" s="124">
        <v>670</v>
      </c>
      <c r="D73" s="124">
        <v>6000</v>
      </c>
      <c r="E73" s="121">
        <f t="shared" si="14"/>
        <v>-5330</v>
      </c>
      <c r="F73" s="122">
        <f t="shared" si="18"/>
        <v>-88.83333333333333</v>
      </c>
      <c r="G73" s="112"/>
      <c r="H73" s="115" t="s">
        <v>250</v>
      </c>
      <c r="I73" s="155"/>
      <c r="J73" s="155"/>
      <c r="K73" s="158"/>
      <c r="L73" s="155"/>
      <c r="M73" s="155"/>
      <c r="N73" s="159"/>
      <c r="O73" s="155"/>
      <c r="P73" s="157"/>
    </row>
    <row r="74" spans="1:16" ht="18.75" customHeight="1">
      <c r="A74" s="166" t="s">
        <v>251</v>
      </c>
      <c r="B74" s="121">
        <f t="shared" si="13"/>
        <v>0</v>
      </c>
      <c r="C74" s="124"/>
      <c r="D74" s="124">
        <v>8800</v>
      </c>
      <c r="E74" s="116">
        <f t="shared" si="14"/>
        <v>-8800</v>
      </c>
      <c r="F74" s="122">
        <f t="shared" si="18"/>
        <v>-100</v>
      </c>
      <c r="G74" s="112"/>
      <c r="H74" s="115" t="s">
        <v>252</v>
      </c>
      <c r="I74" s="116">
        <v>10</v>
      </c>
      <c r="J74" s="172"/>
      <c r="K74" s="173"/>
      <c r="L74" s="172"/>
      <c r="M74" s="172"/>
      <c r="N74" s="174">
        <v>20</v>
      </c>
      <c r="O74" s="172"/>
      <c r="P74" s="157"/>
    </row>
    <row r="75" spans="1:16" ht="18.75" customHeight="1">
      <c r="A75" s="166" t="s">
        <v>253</v>
      </c>
      <c r="B75" s="121">
        <f t="shared" si="13"/>
        <v>740</v>
      </c>
      <c r="C75" s="124">
        <v>740</v>
      </c>
      <c r="D75" s="124">
        <v>987</v>
      </c>
      <c r="E75" s="116">
        <f t="shared" si="14"/>
        <v>-247</v>
      </c>
      <c r="F75" s="122">
        <f t="shared" si="18"/>
        <v>-25.025329280648428</v>
      </c>
      <c r="G75" s="112"/>
      <c r="H75" s="115"/>
      <c r="I75" s="116"/>
      <c r="J75" s="172"/>
      <c r="K75" s="173"/>
      <c r="L75" s="172"/>
      <c r="M75" s="172"/>
      <c r="N75" s="174"/>
      <c r="O75" s="172"/>
      <c r="P75" s="157"/>
    </row>
    <row r="76" spans="1:16" ht="18.75" customHeight="1">
      <c r="A76" s="167" t="s">
        <v>254</v>
      </c>
      <c r="B76" s="116">
        <f>B6+B7+B69+B70+B74+B75</f>
        <v>186834.84</v>
      </c>
      <c r="C76" s="116">
        <f>C6+C7+C69+C70+C74+C75</f>
        <v>186834.84</v>
      </c>
      <c r="D76" s="124">
        <v>138712.05</v>
      </c>
      <c r="E76" s="116">
        <f>E6+E7+E69+E70+E74+E75</f>
        <v>48122.78999999999</v>
      </c>
      <c r="F76" s="122">
        <f t="shared" si="18"/>
        <v>34.692580781554305</v>
      </c>
      <c r="G76" s="112"/>
      <c r="H76" s="168" t="s">
        <v>255</v>
      </c>
      <c r="I76" s="142">
        <f aca="true" t="shared" si="19" ref="I76:O76">I6+I62+I66+I71+I72+I73+I74</f>
        <v>186834.5159</v>
      </c>
      <c r="J76" s="142">
        <f t="shared" si="19"/>
        <v>32011.370000000006</v>
      </c>
      <c r="K76" s="142">
        <f t="shared" si="19"/>
        <v>6195.500000000001</v>
      </c>
      <c r="L76" s="142">
        <f t="shared" si="19"/>
        <v>73470.0159</v>
      </c>
      <c r="M76" s="142">
        <f t="shared" si="19"/>
        <v>75147.63</v>
      </c>
      <c r="N76" s="142">
        <f t="shared" si="19"/>
        <v>138712.101696</v>
      </c>
      <c r="O76" s="142">
        <f t="shared" si="19"/>
        <v>48132.414204</v>
      </c>
      <c r="P76" s="157">
        <f>O76/N76</f>
        <v>0.3469950611049532</v>
      </c>
    </row>
    <row r="77" spans="1:16" ht="19.5" customHeight="1">
      <c r="A77" s="169" t="s">
        <v>256</v>
      </c>
      <c r="B77" s="116"/>
      <c r="C77" s="116"/>
      <c r="D77" s="116"/>
      <c r="E77" s="116"/>
      <c r="F77" s="116"/>
      <c r="G77" s="116"/>
      <c r="H77" s="169" t="s">
        <v>257</v>
      </c>
      <c r="I77" s="116"/>
      <c r="J77" s="116"/>
      <c r="K77" s="116"/>
      <c r="L77" s="116"/>
      <c r="M77" s="116"/>
      <c r="N77" s="116"/>
      <c r="O77" s="116"/>
      <c r="P77" s="116"/>
    </row>
    <row r="78" spans="9:12" ht="19.5" customHeight="1">
      <c r="I78" s="175"/>
      <c r="J78" s="175"/>
      <c r="K78" s="175"/>
      <c r="L78" s="175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</sheetData>
  <sheetProtection/>
  <mergeCells count="9">
    <mergeCell ref="A2:P2"/>
    <mergeCell ref="J3:K3"/>
    <mergeCell ref="B4:C4"/>
    <mergeCell ref="D4:F4"/>
    <mergeCell ref="I4:M4"/>
    <mergeCell ref="N4:P4"/>
    <mergeCell ref="A4:A5"/>
    <mergeCell ref="G4:G76"/>
    <mergeCell ref="H4:H5"/>
  </mergeCells>
  <printOptions horizontalCentered="1" verticalCentered="1"/>
  <pageMargins left="0.20069444444444445" right="0.20069444444444445" top="0.16875" bottom="0.16875" header="0.16875" footer="0.16875"/>
  <pageSetup firstPageNumber="5" useFirstPageNumber="1" horizontalDpi="600" verticalDpi="600" orientation="landscape" paperSize="9" scale="85"/>
  <headerFooter scaleWithDoc="0" alignWithMargins="0">
    <oddFooter>&amp;C&amp;P</oddFooter>
  </headerFooter>
  <rowBreaks count="1" manualBreakCount="1">
    <brk id="52" max="1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21"/>
  <sheetViews>
    <sheetView workbookViewId="0" topLeftCell="A1">
      <selection activeCell="A2" sqref="A2:J2"/>
    </sheetView>
  </sheetViews>
  <sheetFormatPr defaultColWidth="8.75390625" defaultRowHeight="14.25"/>
  <cols>
    <col min="1" max="1" width="15.75390625" style="65" customWidth="1"/>
    <col min="2" max="2" width="9.75390625" style="65" customWidth="1"/>
    <col min="3" max="3" width="9.625" style="65" customWidth="1"/>
    <col min="4" max="4" width="9.875" style="65" customWidth="1"/>
    <col min="5" max="5" width="8.75390625" style="65" customWidth="1"/>
    <col min="6" max="6" width="27.00390625" style="65" customWidth="1"/>
    <col min="7" max="7" width="10.75390625" style="65" customWidth="1"/>
    <col min="8" max="8" width="10.625" style="65" customWidth="1"/>
    <col min="9" max="9" width="11.50390625" style="65" customWidth="1"/>
    <col min="10" max="10" width="8.875" style="65" customWidth="1"/>
    <col min="11" max="32" width="9.00390625" style="65" bestFit="1" customWidth="1"/>
    <col min="33" max="16384" width="8.75390625" style="65" customWidth="1"/>
  </cols>
  <sheetData>
    <row r="1" s="64" customFormat="1" ht="18.75" customHeight="1">
      <c r="A1" s="66" t="s">
        <v>258</v>
      </c>
    </row>
    <row r="2" spans="1:10" ht="24" customHeight="1">
      <c r="A2" s="67" t="s">
        <v>259</v>
      </c>
      <c r="B2" s="67"/>
      <c r="C2" s="67"/>
      <c r="D2" s="67"/>
      <c r="E2" s="67"/>
      <c r="F2" s="67"/>
      <c r="G2" s="67"/>
      <c r="H2" s="67"/>
      <c r="I2" s="67"/>
      <c r="J2" s="67"/>
    </row>
    <row r="3" spans="1:9" ht="15.75" customHeight="1">
      <c r="A3" s="68"/>
      <c r="B3" s="68"/>
      <c r="C3" s="68"/>
      <c r="D3" s="68"/>
      <c r="E3" s="68"/>
      <c r="F3" s="68"/>
      <c r="G3" s="68"/>
      <c r="I3" s="65" t="s">
        <v>2</v>
      </c>
    </row>
    <row r="4" spans="1:10" ht="21.75" customHeight="1">
      <c r="A4" s="69" t="s">
        <v>260</v>
      </c>
      <c r="B4" s="70"/>
      <c r="C4" s="70"/>
      <c r="D4" s="70"/>
      <c r="E4" s="70"/>
      <c r="F4" s="71" t="s">
        <v>261</v>
      </c>
      <c r="G4" s="71"/>
      <c r="H4" s="71"/>
      <c r="I4" s="71"/>
      <c r="J4" s="71"/>
    </row>
    <row r="5" spans="1:10" ht="30.75" customHeight="1">
      <c r="A5" s="72" t="s">
        <v>262</v>
      </c>
      <c r="B5" s="72" t="s">
        <v>263</v>
      </c>
      <c r="C5" s="72" t="s">
        <v>143</v>
      </c>
      <c r="D5" s="73" t="s">
        <v>144</v>
      </c>
      <c r="E5" s="74" t="s">
        <v>145</v>
      </c>
      <c r="F5" s="72" t="s">
        <v>262</v>
      </c>
      <c r="G5" s="72" t="s">
        <v>263</v>
      </c>
      <c r="H5" s="72" t="s">
        <v>143</v>
      </c>
      <c r="I5" s="73" t="s">
        <v>144</v>
      </c>
      <c r="J5" s="74" t="s">
        <v>145</v>
      </c>
    </row>
    <row r="6" spans="1:10" ht="33" customHeight="1">
      <c r="A6" s="75" t="s">
        <v>264</v>
      </c>
      <c r="B6" s="76">
        <f>SUM('[11]土地使用权出让收支明细表'!B22)</f>
        <v>60927</v>
      </c>
      <c r="C6" s="77">
        <f>SUM('[11]土地使用权出让收支明细表'!C22)</f>
        <v>47325</v>
      </c>
      <c r="D6" s="77">
        <f>SUM(C6-B6)</f>
        <v>-13602</v>
      </c>
      <c r="E6" s="78">
        <f>SUM(D6/B6)</f>
        <v>-0.22325077551824316</v>
      </c>
      <c r="F6" s="79" t="s">
        <v>265</v>
      </c>
      <c r="G6" s="80">
        <f>SUM(G7:G10)</f>
        <v>49164</v>
      </c>
      <c r="H6" s="80">
        <f>SUM(H7:H10)</f>
        <v>27399</v>
      </c>
      <c r="I6" s="82">
        <f>SUM(H6-G6)</f>
        <v>-21765</v>
      </c>
      <c r="J6" s="78">
        <f>SUM(I6/G6)</f>
        <v>-0.4427019770563827</v>
      </c>
    </row>
    <row r="7" spans="1:10" ht="32.25" customHeight="1">
      <c r="A7" s="75" t="s">
        <v>266</v>
      </c>
      <c r="B7" s="76">
        <f>SUM('[11]城市基础设施配套费收支明细表   '!B14)</f>
        <v>92</v>
      </c>
      <c r="C7" s="76">
        <f>SUM('[11]城市基础设施配套费收支明细表   '!C14)</f>
        <v>50</v>
      </c>
      <c r="D7" s="77">
        <f>SUM(C7-B7)</f>
        <v>-42</v>
      </c>
      <c r="E7" s="78">
        <f>SUM(D7/B7)</f>
        <v>-0.45652173913043476</v>
      </c>
      <c r="F7" s="79" t="s">
        <v>267</v>
      </c>
      <c r="G7" s="81">
        <v>49078</v>
      </c>
      <c r="H7" s="82">
        <f>SUM('[11]土地使用权出让收支明细表'!H22)</f>
        <v>27191</v>
      </c>
      <c r="I7" s="82">
        <f>SUM(H7-G7)</f>
        <v>-21887</v>
      </c>
      <c r="J7" s="78">
        <f>SUM(I7/G7)</f>
        <v>-0.44596356819756305</v>
      </c>
    </row>
    <row r="8" spans="1:10" ht="32.25" customHeight="1">
      <c r="A8" s="75" t="s">
        <v>268</v>
      </c>
      <c r="B8" s="76">
        <f>SUM('[11]污水处理费'!B15)</f>
        <v>79</v>
      </c>
      <c r="C8" s="76">
        <f>SUM('[11]污水处理费'!C15)</f>
        <v>90</v>
      </c>
      <c r="D8" s="77"/>
      <c r="E8" s="78"/>
      <c r="F8" s="83" t="s">
        <v>269</v>
      </c>
      <c r="G8" s="81">
        <v>86</v>
      </c>
      <c r="H8" s="82">
        <f>SUM('[11]城市基础设施配套费收支明细表   '!H14)</f>
        <v>58</v>
      </c>
      <c r="I8" s="82">
        <f>SUM(H8-G8)</f>
        <v>-28</v>
      </c>
      <c r="J8" s="78">
        <f>SUM(I8/G8)</f>
        <v>-0.32558139534883723</v>
      </c>
    </row>
    <row r="9" spans="1:10" ht="30" customHeight="1">
      <c r="A9" s="75" t="s">
        <v>270</v>
      </c>
      <c r="B9" s="76">
        <f>SUM('[11]其他政府性基金'!B15)</f>
        <v>0</v>
      </c>
      <c r="C9" s="76">
        <f>SUM('[11]其他政府性基金'!C15)</f>
        <v>0</v>
      </c>
      <c r="D9" s="77"/>
      <c r="E9" s="78"/>
      <c r="F9" s="79" t="s">
        <v>271</v>
      </c>
      <c r="G9" s="81"/>
      <c r="H9" s="82">
        <f>SUM('[11]污水处理费'!H15)</f>
        <v>150</v>
      </c>
      <c r="I9" s="82"/>
      <c r="J9" s="78"/>
    </row>
    <row r="10" spans="1:10" ht="27" customHeight="1">
      <c r="A10" s="75"/>
      <c r="B10" s="76"/>
      <c r="C10" s="77"/>
      <c r="D10" s="77"/>
      <c r="E10" s="78"/>
      <c r="F10" s="79" t="s">
        <v>272</v>
      </c>
      <c r="G10" s="81"/>
      <c r="H10" s="84"/>
      <c r="I10" s="82">
        <f>SUM(H10-G10)</f>
        <v>0</v>
      </c>
      <c r="J10" s="78"/>
    </row>
    <row r="11" spans="1:10" ht="21.75" customHeight="1">
      <c r="A11" s="75"/>
      <c r="B11" s="76"/>
      <c r="C11" s="77"/>
      <c r="D11" s="77"/>
      <c r="E11" s="78"/>
      <c r="F11" s="79" t="s">
        <v>273</v>
      </c>
      <c r="G11" s="81">
        <v>3228</v>
      </c>
      <c r="H11" s="84">
        <v>3100</v>
      </c>
      <c r="I11" s="82">
        <f>SUM(H11-G11)</f>
        <v>-128</v>
      </c>
      <c r="J11" s="78"/>
    </row>
    <row r="12" spans="1:10" ht="22.5" customHeight="1">
      <c r="A12" s="75"/>
      <c r="B12" s="76"/>
      <c r="C12" s="77"/>
      <c r="D12" s="77"/>
      <c r="E12" s="78"/>
      <c r="F12" s="79" t="s">
        <v>274</v>
      </c>
      <c r="G12" s="81">
        <v>162</v>
      </c>
      <c r="H12" s="84">
        <v>160</v>
      </c>
      <c r="I12" s="82">
        <f>SUM(H12-G12)</f>
        <v>-2</v>
      </c>
      <c r="J12" s="78"/>
    </row>
    <row r="13" spans="1:10" ht="21.75" customHeight="1">
      <c r="A13" s="85"/>
      <c r="B13" s="85"/>
      <c r="C13" s="86"/>
      <c r="D13" s="77"/>
      <c r="E13" s="78"/>
      <c r="F13" s="79" t="s">
        <v>275</v>
      </c>
      <c r="G13" s="80">
        <v>28</v>
      </c>
      <c r="H13" s="80">
        <v>20</v>
      </c>
      <c r="I13" s="82">
        <f>SUM(H13-G13)</f>
        <v>-8</v>
      </c>
      <c r="J13" s="78">
        <f>SUM(I13/G13)</f>
        <v>-0.2857142857142857</v>
      </c>
    </row>
    <row r="14" spans="1:10" ht="30.75" customHeight="1">
      <c r="A14" s="75"/>
      <c r="B14" s="87"/>
      <c r="C14" s="88"/>
      <c r="D14" s="77"/>
      <c r="E14" s="78"/>
      <c r="F14" s="89" t="s">
        <v>276</v>
      </c>
      <c r="G14" s="81">
        <v>375</v>
      </c>
      <c r="H14" s="82">
        <v>350</v>
      </c>
      <c r="I14" s="82">
        <f>SUM(H14-G14)</f>
        <v>-25</v>
      </c>
      <c r="J14" s="78"/>
    </row>
    <row r="15" spans="1:10" ht="21.75" customHeight="1">
      <c r="A15" s="72" t="s">
        <v>277</v>
      </c>
      <c r="B15" s="76">
        <f>SUM(B6:B14)</f>
        <v>61098</v>
      </c>
      <c r="C15" s="76">
        <f>SUM(C6:C14)</f>
        <v>47465</v>
      </c>
      <c r="D15" s="77">
        <f>SUM(C15-B15)</f>
        <v>-13633</v>
      </c>
      <c r="E15" s="78">
        <f>SUM(D15/B15)</f>
        <v>-0.22313332678647418</v>
      </c>
      <c r="F15" s="90" t="s">
        <v>278</v>
      </c>
      <c r="G15" s="80">
        <f>SUM(G6,G11:G14)</f>
        <v>52957</v>
      </c>
      <c r="H15" s="80">
        <f>SUM(H6,H11:H14)</f>
        <v>31029</v>
      </c>
      <c r="I15" s="80">
        <f>SUM(I6,I11:I14)</f>
        <v>-21928</v>
      </c>
      <c r="J15" s="78">
        <f>SUM(I15/G15)</f>
        <v>-0.41407179409709766</v>
      </c>
    </row>
    <row r="16" spans="1:10" ht="21.75" customHeight="1">
      <c r="A16" s="91" t="s">
        <v>279</v>
      </c>
      <c r="B16" s="87">
        <v>4158</v>
      </c>
      <c r="C16" s="88">
        <v>3630</v>
      </c>
      <c r="D16" s="77">
        <f>SUM(C16-B16)</f>
        <v>-528</v>
      </c>
      <c r="E16" s="78"/>
      <c r="F16" s="79" t="s">
        <v>280</v>
      </c>
      <c r="G16" s="92">
        <v>7</v>
      </c>
      <c r="H16" s="82"/>
      <c r="I16" s="82"/>
      <c r="J16" s="78"/>
    </row>
    <row r="17" spans="1:10" ht="21.75" customHeight="1">
      <c r="A17" s="91" t="s">
        <v>281</v>
      </c>
      <c r="B17" s="87">
        <v>378</v>
      </c>
      <c r="C17" s="88"/>
      <c r="D17" s="77"/>
      <c r="E17" s="78"/>
      <c r="F17" s="79" t="s">
        <v>282</v>
      </c>
      <c r="G17" s="80">
        <f>SUM('[11]土地使用权出让收支明细表'!G24)</f>
        <v>12000</v>
      </c>
      <c r="H17" s="80">
        <f>SUM('[11]土地使用权出让收支明细表'!H24,'[11]城市基础设施配套费收支明细表   '!H16,'[11]污水处理费'!H17)</f>
        <v>20900</v>
      </c>
      <c r="I17" s="82">
        <f>SUM(H17-G17)</f>
        <v>8900</v>
      </c>
      <c r="J17" s="78">
        <f>SUM(I17/G17)</f>
        <v>0.7416666666666667</v>
      </c>
    </row>
    <row r="18" spans="1:10" ht="21.75" customHeight="1">
      <c r="A18" s="91" t="s">
        <v>283</v>
      </c>
      <c r="B18" s="76">
        <f>SUM('[11]土地使用权出让收支明细表'!B25,'[11]城市基础设施配套费收支明细表   '!B16,'[11]污水处理费'!B17,'[11]其他政府性基金'!B17)</f>
        <v>652</v>
      </c>
      <c r="C18" s="76">
        <f>SUM('[11]土地使用权出让收支明细表'!C25,'[11]城市基础设施配套费收支明细表   '!C16,'[11]污水处理费'!C17,'[11]其他政府性基金'!C17)</f>
        <v>944</v>
      </c>
      <c r="D18" s="77"/>
      <c r="E18" s="78"/>
      <c r="F18" s="91" t="s">
        <v>284</v>
      </c>
      <c r="G18" s="81">
        <v>378</v>
      </c>
      <c r="H18" s="81">
        <f>SUM('[11]土地使用权出让收支明细表'!H23)</f>
        <v>0</v>
      </c>
      <c r="I18" s="82">
        <f>SUM(H18-G18)</f>
        <v>-378</v>
      </c>
      <c r="J18" s="78">
        <f>SUM(I18/G18)</f>
        <v>-1</v>
      </c>
    </row>
    <row r="19" spans="1:10" ht="21.75" customHeight="1">
      <c r="A19" s="91"/>
      <c r="B19" s="76"/>
      <c r="C19" s="76"/>
      <c r="D19" s="77"/>
      <c r="E19" s="78"/>
      <c r="F19" s="79" t="s">
        <v>285</v>
      </c>
      <c r="G19" s="81">
        <v>944</v>
      </c>
      <c r="H19" s="81">
        <f>SUM('[11]土地使用权出让收支明细表'!H25,'[11]城市基础设施配套费收支明细表   '!H17,'[11]污水处理费'!H18,'[11]其他政府性基金'!H17)</f>
        <v>110</v>
      </c>
      <c r="I19" s="82">
        <f>SUM(H19-G19)</f>
        <v>-834</v>
      </c>
      <c r="J19" s="78">
        <f>SUM(I19/G19)</f>
        <v>-0.8834745762711864</v>
      </c>
    </row>
    <row r="20" spans="1:10" ht="21.75" customHeight="1">
      <c r="A20" s="72" t="s">
        <v>286</v>
      </c>
      <c r="B20" s="76">
        <f>SUM(B15:B18)</f>
        <v>66286</v>
      </c>
      <c r="C20" s="76">
        <f>SUM(C15:C18)</f>
        <v>52039</v>
      </c>
      <c r="D20" s="77">
        <f>SUM(C20-B20)</f>
        <v>-14247</v>
      </c>
      <c r="E20" s="78">
        <f>SUM(D20/B20)</f>
        <v>-0.21493226322300335</v>
      </c>
      <c r="F20" s="93" t="s">
        <v>255</v>
      </c>
      <c r="G20" s="94">
        <f>SUM(G15:G19)</f>
        <v>66286</v>
      </c>
      <c r="H20" s="94">
        <f>SUM(H15:H19)</f>
        <v>52039</v>
      </c>
      <c r="I20" s="94">
        <f>SUM(I15:I19)</f>
        <v>-14240</v>
      </c>
      <c r="J20" s="78">
        <f>SUM(I20/G20)</f>
        <v>-0.2148266602299128</v>
      </c>
    </row>
    <row r="21" spans="1:7" ht="18" customHeight="1">
      <c r="A21" s="95"/>
      <c r="B21" s="95"/>
      <c r="C21" s="95"/>
      <c r="D21" s="95"/>
      <c r="E21" s="95"/>
      <c r="F21" s="95"/>
      <c r="G21" s="95"/>
    </row>
    <row r="22" ht="18" customHeight="1"/>
  </sheetData>
  <sheetProtection/>
  <mergeCells count="3">
    <mergeCell ref="A2:J2"/>
    <mergeCell ref="A4:E4"/>
    <mergeCell ref="F4:J4"/>
  </mergeCells>
  <printOptions horizontalCentered="1"/>
  <pageMargins left="0.5548611111111111" right="0.5548611111111111" top="0.7833333333333333" bottom="0.7833333333333333" header="0.5118055555555555" footer="0.5118055555555555"/>
  <pageSetup firstPageNumber="1" useFirstPageNumber="1" horizontalDpi="600" verticalDpi="600" orientation="landscape" paperSize="9"/>
  <headerFooter scaleWithDoc="0" alignWithMargins="0">
    <oddFooter>&amp;C7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:H2"/>
    </sheetView>
  </sheetViews>
  <sheetFormatPr defaultColWidth="7.75390625" defaultRowHeight="14.25" customHeight="1"/>
  <cols>
    <col min="1" max="1" width="37.125" style="36" customWidth="1"/>
    <col min="2" max="2" width="15.625" style="36" customWidth="1"/>
    <col min="3" max="3" width="14.75390625" style="36" customWidth="1"/>
    <col min="4" max="4" width="15.875" style="36" customWidth="1"/>
    <col min="5" max="5" width="15.50390625" style="36" customWidth="1"/>
    <col min="6" max="6" width="15.875" style="36" customWidth="1"/>
    <col min="7" max="7" width="13.00390625" style="36" customWidth="1"/>
    <col min="8" max="8" width="12.875" style="36" customWidth="1"/>
    <col min="9" max="16384" width="7.75390625" style="36" customWidth="1"/>
  </cols>
  <sheetData>
    <row r="1" spans="1:8" s="35" customFormat="1" ht="33" customHeight="1">
      <c r="A1" s="2" t="s">
        <v>287</v>
      </c>
      <c r="B1" s="37"/>
      <c r="C1" s="37"/>
      <c r="D1" s="37"/>
      <c r="E1" s="37"/>
      <c r="F1" s="37"/>
      <c r="G1" s="37"/>
      <c r="H1" s="37"/>
    </row>
    <row r="2" spans="1:8" ht="28.5" customHeight="1">
      <c r="A2" s="38" t="s">
        <v>288</v>
      </c>
      <c r="B2" s="38"/>
      <c r="C2" s="38"/>
      <c r="D2" s="38"/>
      <c r="E2" s="38"/>
      <c r="F2" s="38"/>
      <c r="G2" s="38"/>
      <c r="H2" s="38"/>
    </row>
    <row r="3" spans="1:8" ht="9" customHeight="1">
      <c r="A3" s="39"/>
      <c r="B3" s="39"/>
      <c r="C3" s="40"/>
      <c r="D3" s="39"/>
      <c r="E3" s="39"/>
      <c r="F3" s="39"/>
      <c r="G3" s="41"/>
      <c r="H3" s="41"/>
    </row>
    <row r="4" spans="1:8" ht="24" customHeight="1">
      <c r="A4" s="42"/>
      <c r="B4" s="42"/>
      <c r="C4" s="43"/>
      <c r="D4" s="42"/>
      <c r="E4" s="42"/>
      <c r="F4" s="42"/>
      <c r="G4" s="44"/>
      <c r="H4" s="45" t="s">
        <v>289</v>
      </c>
    </row>
    <row r="5" spans="1:8" ht="39.75" customHeight="1">
      <c r="A5" s="46" t="s">
        <v>290</v>
      </c>
      <c r="B5" s="47" t="s">
        <v>291</v>
      </c>
      <c r="C5" s="48" t="s">
        <v>292</v>
      </c>
      <c r="D5" s="49" t="s">
        <v>293</v>
      </c>
      <c r="E5" s="50" t="s">
        <v>294</v>
      </c>
      <c r="F5" s="50" t="s">
        <v>295</v>
      </c>
      <c r="G5" s="47" t="s">
        <v>296</v>
      </c>
      <c r="H5" s="48" t="s">
        <v>297</v>
      </c>
    </row>
    <row r="6" spans="1:8" ht="24" customHeight="1">
      <c r="A6" s="51" t="s">
        <v>298</v>
      </c>
      <c r="B6" s="52">
        <v>31052.067823999994</v>
      </c>
      <c r="C6" s="53">
        <v>4125.970564</v>
      </c>
      <c r="D6" s="52">
        <v>12442.903711</v>
      </c>
      <c r="E6" s="52">
        <v>3416.4399659999995</v>
      </c>
      <c r="F6" s="52">
        <v>10780.94</v>
      </c>
      <c r="G6" s="54">
        <v>205.3</v>
      </c>
      <c r="H6" s="55">
        <v>80.513583</v>
      </c>
    </row>
    <row r="7" spans="1:8" ht="24" customHeight="1">
      <c r="A7" s="56" t="s">
        <v>299</v>
      </c>
      <c r="B7" s="52">
        <v>16360.10476</v>
      </c>
      <c r="C7" s="52">
        <v>798.39</v>
      </c>
      <c r="D7" s="52">
        <v>9322.903711</v>
      </c>
      <c r="E7" s="52">
        <v>2785.729966</v>
      </c>
      <c r="F7" s="52">
        <v>3190</v>
      </c>
      <c r="G7" s="54">
        <v>183</v>
      </c>
      <c r="H7" s="55">
        <v>80.08108299999999</v>
      </c>
    </row>
    <row r="8" spans="1:8" ht="24" customHeight="1">
      <c r="A8" s="56" t="s">
        <v>300</v>
      </c>
      <c r="B8" s="52">
        <v>147.9125</v>
      </c>
      <c r="C8" s="52">
        <v>25.93</v>
      </c>
      <c r="D8" s="52">
        <v>20</v>
      </c>
      <c r="E8" s="52">
        <v>30.71</v>
      </c>
      <c r="F8" s="52">
        <v>50.94</v>
      </c>
      <c r="G8" s="54">
        <v>19.9</v>
      </c>
      <c r="H8" s="55">
        <v>0.4325</v>
      </c>
    </row>
    <row r="9" spans="1:8" ht="24" customHeight="1">
      <c r="A9" s="57" t="s">
        <v>301</v>
      </c>
      <c r="B9" s="52">
        <v>13926.412</v>
      </c>
      <c r="C9" s="52">
        <v>3286.412</v>
      </c>
      <c r="D9" s="52">
        <v>3100</v>
      </c>
      <c r="E9" s="52"/>
      <c r="F9" s="52">
        <v>7540</v>
      </c>
      <c r="G9" s="54"/>
      <c r="H9" s="58"/>
    </row>
    <row r="10" spans="1:8" ht="24" customHeight="1">
      <c r="A10" s="57" t="s">
        <v>302</v>
      </c>
      <c r="B10" s="52"/>
      <c r="C10" s="52"/>
      <c r="D10" s="52"/>
      <c r="E10" s="59"/>
      <c r="F10" s="59"/>
      <c r="G10" s="59"/>
      <c r="H10" s="60"/>
    </row>
    <row r="11" spans="1:8" ht="24" customHeight="1">
      <c r="A11" s="57" t="s">
        <v>303</v>
      </c>
      <c r="B11" s="52">
        <v>614.560032</v>
      </c>
      <c r="C11" s="52">
        <v>14.560032000000001</v>
      </c>
      <c r="D11" s="52"/>
      <c r="E11" s="52">
        <v>600</v>
      </c>
      <c r="F11" s="52"/>
      <c r="G11" s="54"/>
      <c r="H11" s="58"/>
    </row>
    <row r="12" spans="1:8" ht="24" customHeight="1">
      <c r="A12" s="57" t="s">
        <v>304</v>
      </c>
      <c r="B12" s="52">
        <v>3.078532</v>
      </c>
      <c r="C12" s="52">
        <v>0.678532</v>
      </c>
      <c r="D12" s="52"/>
      <c r="E12" s="52"/>
      <c r="F12" s="59"/>
      <c r="G12" s="52">
        <v>2.4</v>
      </c>
      <c r="H12" s="59"/>
    </row>
    <row r="13" spans="1:8" ht="24" customHeight="1">
      <c r="A13" s="57" t="s">
        <v>305</v>
      </c>
      <c r="B13" s="52"/>
      <c r="C13" s="59"/>
      <c r="D13" s="59"/>
      <c r="E13" s="59"/>
      <c r="F13" s="59"/>
      <c r="G13" s="59"/>
      <c r="H13" s="59"/>
    </row>
    <row r="14" spans="1:8" ht="24" customHeight="1">
      <c r="A14" s="57" t="s">
        <v>306</v>
      </c>
      <c r="B14" s="52"/>
      <c r="C14" s="59"/>
      <c r="D14" s="59"/>
      <c r="E14" s="59"/>
      <c r="F14" s="59"/>
      <c r="G14" s="59"/>
      <c r="H14" s="60"/>
    </row>
    <row r="15" spans="1:8" ht="24" customHeight="1">
      <c r="A15" s="56" t="s">
        <v>307</v>
      </c>
      <c r="B15" s="52">
        <v>29718.546489</v>
      </c>
      <c r="C15" s="52">
        <v>3148.459696</v>
      </c>
      <c r="D15" s="52">
        <v>12441.331256</v>
      </c>
      <c r="E15" s="52">
        <v>3413.097625</v>
      </c>
      <c r="F15" s="52">
        <v>10530</v>
      </c>
      <c r="G15" s="54">
        <v>105.91323999999999</v>
      </c>
      <c r="H15" s="55">
        <v>79.744672</v>
      </c>
    </row>
    <row r="16" spans="1:8" ht="24" customHeight="1">
      <c r="A16" s="56" t="s">
        <v>308</v>
      </c>
      <c r="B16" s="52">
        <v>28929.239867</v>
      </c>
      <c r="C16" s="52">
        <v>3147.028074</v>
      </c>
      <c r="D16" s="52">
        <v>12441.331256</v>
      </c>
      <c r="E16" s="52">
        <v>3413.097625</v>
      </c>
      <c r="F16" s="52">
        <v>9805</v>
      </c>
      <c r="G16" s="54">
        <v>43.03824</v>
      </c>
      <c r="H16" s="55">
        <v>79.744672</v>
      </c>
    </row>
    <row r="17" spans="1:8" ht="24" customHeight="1">
      <c r="A17" s="56" t="s">
        <v>309</v>
      </c>
      <c r="B17" s="52"/>
      <c r="C17" s="52"/>
      <c r="D17" s="52"/>
      <c r="E17" s="52"/>
      <c r="F17" s="52"/>
      <c r="G17" s="54"/>
      <c r="H17" s="58"/>
    </row>
    <row r="18" spans="1:8" ht="24" customHeight="1">
      <c r="A18" s="57" t="s">
        <v>310</v>
      </c>
      <c r="B18" s="52">
        <v>1.431622</v>
      </c>
      <c r="C18" s="52">
        <v>1.431622</v>
      </c>
      <c r="D18" s="52"/>
      <c r="E18" s="52"/>
      <c r="F18" s="59"/>
      <c r="G18" s="52"/>
      <c r="H18" s="59"/>
    </row>
    <row r="19" spans="1:8" ht="24" customHeight="1">
      <c r="A19" s="57" t="s">
        <v>311</v>
      </c>
      <c r="B19" s="52"/>
      <c r="C19" s="59"/>
      <c r="D19" s="59"/>
      <c r="E19" s="59"/>
      <c r="F19" s="59"/>
      <c r="G19" s="59"/>
      <c r="H19" s="59"/>
    </row>
    <row r="20" spans="1:8" ht="24" customHeight="1">
      <c r="A20" s="57" t="s">
        <v>312</v>
      </c>
      <c r="B20" s="52"/>
      <c r="C20" s="59"/>
      <c r="D20" s="59"/>
      <c r="E20" s="59"/>
      <c r="F20" s="59"/>
      <c r="G20" s="59"/>
      <c r="H20" s="60"/>
    </row>
    <row r="21" spans="1:8" ht="24" customHeight="1">
      <c r="A21" s="51" t="s">
        <v>313</v>
      </c>
      <c r="B21" s="52">
        <v>1333.521335</v>
      </c>
      <c r="C21" s="52">
        <v>977.510868</v>
      </c>
      <c r="D21" s="52">
        <v>1.572455</v>
      </c>
      <c r="E21" s="52">
        <v>3.3423410000000002</v>
      </c>
      <c r="F21" s="52">
        <v>250.94</v>
      </c>
      <c r="G21" s="54">
        <v>99.38676</v>
      </c>
      <c r="H21" s="55">
        <v>0.768911</v>
      </c>
    </row>
    <row r="22" spans="1:8" ht="24" customHeight="1">
      <c r="A22" s="56" t="s">
        <v>314</v>
      </c>
      <c r="B22" s="52">
        <v>22943.174946</v>
      </c>
      <c r="C22" s="52">
        <v>10130.432223</v>
      </c>
      <c r="D22" s="52">
        <v>1181.3890819999997</v>
      </c>
      <c r="E22" s="52">
        <v>4515.693503999999</v>
      </c>
      <c r="F22" s="52">
        <v>5366.847627</v>
      </c>
      <c r="G22" s="54">
        <v>1631.285776</v>
      </c>
      <c r="H22" s="55">
        <v>117.52673399999999</v>
      </c>
    </row>
    <row r="23" spans="1:8" ht="15.75" customHeight="1">
      <c r="A23" s="61"/>
      <c r="B23" s="62"/>
      <c r="C23" s="61"/>
      <c r="D23" s="62"/>
      <c r="E23" s="62"/>
      <c r="F23" s="62"/>
      <c r="G23" s="62"/>
      <c r="H23" s="63"/>
    </row>
  </sheetData>
  <sheetProtection/>
  <mergeCells count="2">
    <mergeCell ref="A2:H2"/>
    <mergeCell ref="G3:H3"/>
  </mergeCells>
  <printOptions/>
  <pageMargins left="0.7479166666666667" right="0" top="0.19652777777777777" bottom="0.19652777777777777" header="0.5118055555555555" footer="0.5118055555555555"/>
  <pageSetup errors="blank" horizontalDpi="600" verticalDpi="600" orientation="landscape" paperSize="9" scale="90"/>
  <headerFooter alignWithMargins="0"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tabSelected="1" zoomScale="110" zoomScaleNormal="110" workbookViewId="0" topLeftCell="A10">
      <selection activeCell="A2" sqref="A2:I2"/>
    </sheetView>
  </sheetViews>
  <sheetFormatPr defaultColWidth="8.75390625" defaultRowHeight="14.25"/>
  <cols>
    <col min="1" max="1" width="22.25390625" style="1" bestFit="1" customWidth="1"/>
    <col min="2" max="2" width="12.625" style="1" bestFit="1" customWidth="1"/>
    <col min="3" max="3" width="11.75390625" style="1" customWidth="1"/>
    <col min="4" max="4" width="2.875" style="1" hidden="1" customWidth="1"/>
    <col min="5" max="5" width="22.375" style="1" bestFit="1" customWidth="1"/>
    <col min="6" max="6" width="12.625" style="1" bestFit="1" customWidth="1"/>
    <col min="7" max="7" width="10.375" style="1" customWidth="1"/>
    <col min="8" max="8" width="12.625" style="1" hidden="1" customWidth="1"/>
    <col min="9" max="9" width="26.375" style="1" customWidth="1"/>
    <col min="10" max="32" width="9.00390625" style="1" bestFit="1" customWidth="1"/>
    <col min="33" max="16384" width="8.75390625" style="1" customWidth="1"/>
  </cols>
  <sheetData>
    <row r="1" spans="1:8" ht="24.75" customHeight="1">
      <c r="A1" s="2" t="s">
        <v>315</v>
      </c>
      <c r="B1" s="3"/>
      <c r="C1" s="3"/>
      <c r="D1" s="3"/>
      <c r="E1" s="3"/>
      <c r="F1" s="3"/>
      <c r="G1" s="3"/>
      <c r="H1" s="3"/>
    </row>
    <row r="2" spans="1:9" ht="24.75" customHeight="1">
      <c r="A2" s="4" t="s">
        <v>316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/>
      <c r="B3" s="5"/>
      <c r="C3" s="5"/>
      <c r="D3" s="5"/>
      <c r="E3" s="5"/>
      <c r="F3" s="5"/>
      <c r="G3" s="6"/>
      <c r="H3" s="6"/>
      <c r="I3" s="31" t="s">
        <v>2</v>
      </c>
    </row>
    <row r="4" spans="1:9" ht="19.5" customHeight="1">
      <c r="A4" s="7" t="s">
        <v>317</v>
      </c>
      <c r="B4" s="8"/>
      <c r="C4" s="8"/>
      <c r="D4" s="9"/>
      <c r="E4" s="7" t="s">
        <v>318</v>
      </c>
      <c r="F4" s="8"/>
      <c r="G4" s="8"/>
      <c r="H4" s="9"/>
      <c r="I4" s="32" t="s">
        <v>319</v>
      </c>
    </row>
    <row r="5" spans="1:9" ht="19.5" customHeight="1">
      <c r="A5" s="10" t="s">
        <v>320</v>
      </c>
      <c r="B5" s="11" t="s">
        <v>321</v>
      </c>
      <c r="C5" s="12"/>
      <c r="D5" s="13"/>
      <c r="E5" s="10" t="s">
        <v>320</v>
      </c>
      <c r="F5" s="11" t="s">
        <v>321</v>
      </c>
      <c r="G5" s="12"/>
      <c r="H5" s="13"/>
      <c r="I5" s="33"/>
    </row>
    <row r="6" spans="1:9" ht="6.75" customHeight="1">
      <c r="A6" s="14"/>
      <c r="B6" s="15"/>
      <c r="C6" s="16"/>
      <c r="D6" s="17"/>
      <c r="E6" s="14"/>
      <c r="F6" s="15"/>
      <c r="G6" s="16"/>
      <c r="H6" s="17"/>
      <c r="I6" s="33"/>
    </row>
    <row r="7" spans="1:9" ht="19.5" customHeight="1">
      <c r="A7" s="18" t="s">
        <v>322</v>
      </c>
      <c r="B7" s="19"/>
      <c r="C7" s="20"/>
      <c r="D7" s="21"/>
      <c r="E7" s="22" t="s">
        <v>323</v>
      </c>
      <c r="F7" s="19"/>
      <c r="G7" s="20"/>
      <c r="H7" s="21"/>
      <c r="I7" s="34"/>
    </row>
    <row r="8" spans="1:9" ht="19.5" customHeight="1">
      <c r="A8" s="18" t="s">
        <v>324</v>
      </c>
      <c r="B8" s="19">
        <v>22</v>
      </c>
      <c r="C8" s="20"/>
      <c r="D8" s="21"/>
      <c r="E8" s="22" t="s">
        <v>325</v>
      </c>
      <c r="F8" s="19"/>
      <c r="G8" s="20"/>
      <c r="H8" s="21"/>
      <c r="I8" s="34"/>
    </row>
    <row r="9" spans="1:9" ht="19.5" customHeight="1">
      <c r="A9" s="18" t="s">
        <v>326</v>
      </c>
      <c r="B9" s="19"/>
      <c r="C9" s="20"/>
      <c r="D9" s="21"/>
      <c r="E9" s="22" t="s">
        <v>327</v>
      </c>
      <c r="F9" s="19"/>
      <c r="G9" s="20"/>
      <c r="H9" s="21"/>
      <c r="I9" s="34"/>
    </row>
    <row r="10" spans="1:9" ht="19.5" customHeight="1">
      <c r="A10" s="18" t="s">
        <v>328</v>
      </c>
      <c r="B10" s="19"/>
      <c r="C10" s="20"/>
      <c r="D10" s="21"/>
      <c r="E10" s="23" t="s">
        <v>329</v>
      </c>
      <c r="F10" s="19"/>
      <c r="G10" s="20"/>
      <c r="H10" s="21"/>
      <c r="I10" s="34"/>
    </row>
    <row r="11" spans="1:9" ht="29.25" customHeight="1">
      <c r="A11" s="18" t="s">
        <v>330</v>
      </c>
      <c r="B11" s="19">
        <v>7400</v>
      </c>
      <c r="C11" s="20"/>
      <c r="D11" s="21"/>
      <c r="E11" s="22" t="s">
        <v>331</v>
      </c>
      <c r="F11" s="19"/>
      <c r="G11" s="20"/>
      <c r="H11" s="21"/>
      <c r="I11" s="25"/>
    </row>
    <row r="12" spans="1:9" ht="19.5" customHeight="1">
      <c r="A12" s="24"/>
      <c r="B12" s="19"/>
      <c r="C12" s="20"/>
      <c r="D12" s="21"/>
      <c r="E12" s="22" t="s">
        <v>332</v>
      </c>
      <c r="F12" s="19"/>
      <c r="G12" s="20"/>
      <c r="H12" s="21"/>
      <c r="I12" s="34"/>
    </row>
    <row r="13" spans="1:9" ht="19.5" customHeight="1">
      <c r="A13" s="25"/>
      <c r="B13" s="19"/>
      <c r="C13" s="20"/>
      <c r="D13" s="21"/>
      <c r="E13" s="22" t="s">
        <v>333</v>
      </c>
      <c r="F13" s="19"/>
      <c r="G13" s="20"/>
      <c r="H13" s="21"/>
      <c r="I13" s="34"/>
    </row>
    <row r="14" spans="1:9" ht="19.5" customHeight="1">
      <c r="A14" s="24"/>
      <c r="B14" s="19"/>
      <c r="C14" s="20"/>
      <c r="D14" s="21"/>
      <c r="E14" s="22" t="s">
        <v>334</v>
      </c>
      <c r="F14" s="19"/>
      <c r="G14" s="20"/>
      <c r="H14" s="21"/>
      <c r="I14" s="34"/>
    </row>
    <row r="15" spans="1:9" ht="33.75" customHeight="1">
      <c r="A15" s="24"/>
      <c r="B15" s="19"/>
      <c r="C15" s="20"/>
      <c r="D15" s="21"/>
      <c r="E15" s="22" t="s">
        <v>335</v>
      </c>
      <c r="F15" s="19"/>
      <c r="G15" s="20"/>
      <c r="H15" s="21"/>
      <c r="I15" s="34"/>
    </row>
    <row r="16" spans="1:9" ht="19.5" customHeight="1">
      <c r="A16" s="24"/>
      <c r="B16" s="19"/>
      <c r="C16" s="20"/>
      <c r="D16" s="21"/>
      <c r="E16" s="22" t="s">
        <v>336</v>
      </c>
      <c r="F16" s="19"/>
      <c r="G16" s="20"/>
      <c r="H16" s="21"/>
      <c r="I16" s="34"/>
    </row>
    <row r="17" spans="1:9" ht="27.75" customHeight="1">
      <c r="A17" s="24"/>
      <c r="B17" s="19"/>
      <c r="C17" s="20"/>
      <c r="D17" s="21"/>
      <c r="E17" s="22" t="s">
        <v>337</v>
      </c>
      <c r="F17" s="19">
        <v>144</v>
      </c>
      <c r="G17" s="20"/>
      <c r="H17" s="21"/>
      <c r="I17" s="25"/>
    </row>
    <row r="18" spans="1:9" ht="19.5" customHeight="1">
      <c r="A18" s="24"/>
      <c r="B18" s="19"/>
      <c r="C18" s="20"/>
      <c r="D18" s="21"/>
      <c r="E18" s="26" t="s">
        <v>338</v>
      </c>
      <c r="F18" s="19"/>
      <c r="G18" s="20"/>
      <c r="H18" s="21"/>
      <c r="I18" s="34"/>
    </row>
    <row r="19" spans="1:9" ht="19.5" customHeight="1">
      <c r="A19" s="24" t="s">
        <v>277</v>
      </c>
      <c r="B19" s="19">
        <f>SUM(B7:D18)</f>
        <v>7422</v>
      </c>
      <c r="C19" s="20"/>
      <c r="D19" s="21"/>
      <c r="E19" s="27" t="s">
        <v>278</v>
      </c>
      <c r="F19" s="19">
        <f>SUM(F7:H18)</f>
        <v>144</v>
      </c>
      <c r="G19" s="20"/>
      <c r="H19" s="21"/>
      <c r="I19" s="34"/>
    </row>
    <row r="20" spans="1:9" ht="34.5" customHeight="1">
      <c r="A20" s="18" t="s">
        <v>339</v>
      </c>
      <c r="B20" s="19">
        <v>122</v>
      </c>
      <c r="C20" s="20"/>
      <c r="D20" s="21"/>
      <c r="E20" s="28" t="s">
        <v>340</v>
      </c>
      <c r="F20" s="19">
        <v>7400</v>
      </c>
      <c r="G20" s="20"/>
      <c r="H20" s="21"/>
      <c r="I20" s="34"/>
    </row>
    <row r="21" spans="1:9" ht="19.5" customHeight="1">
      <c r="A21" s="18"/>
      <c r="B21" s="19"/>
      <c r="C21" s="20"/>
      <c r="D21" s="21"/>
      <c r="E21" s="22" t="s">
        <v>285</v>
      </c>
      <c r="F21" s="19"/>
      <c r="G21" s="20"/>
      <c r="H21" s="21"/>
      <c r="I21" s="34"/>
    </row>
    <row r="22" spans="1:9" ht="19.5" customHeight="1">
      <c r="A22" s="24" t="s">
        <v>341</v>
      </c>
      <c r="B22" s="19">
        <f>SUM(B19:D20)</f>
        <v>7544</v>
      </c>
      <c r="C22" s="20"/>
      <c r="D22" s="21"/>
      <c r="E22" s="27" t="s">
        <v>342</v>
      </c>
      <c r="F22" s="19">
        <f>SUM(B22)</f>
        <v>7544</v>
      </c>
      <c r="G22" s="20"/>
      <c r="H22" s="21"/>
      <c r="I22" s="34"/>
    </row>
    <row r="23" spans="1:8" ht="15">
      <c r="A23" s="29"/>
      <c r="B23" s="30"/>
      <c r="C23" s="30"/>
      <c r="D23" s="30"/>
      <c r="E23" s="30"/>
      <c r="F23" s="30"/>
      <c r="G23" s="30"/>
      <c r="H23" s="30"/>
    </row>
  </sheetData>
  <sheetProtection/>
  <mergeCells count="41">
    <mergeCell ref="A2:I2"/>
    <mergeCell ref="G3:H3"/>
    <mergeCell ref="A4:D4"/>
    <mergeCell ref="E4:H4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B22:D22"/>
    <mergeCell ref="F22:H22"/>
    <mergeCell ref="A5:A6"/>
    <mergeCell ref="E5:E6"/>
    <mergeCell ref="I4:I6"/>
    <mergeCell ref="B5:D6"/>
    <mergeCell ref="F5:H6"/>
  </mergeCells>
  <printOptions horizontalCentered="1"/>
  <pageMargins left="0.5506944444444445" right="0.35" top="0.7909722222222222" bottom="0.5902777777777778" header="0.5118055555555555" footer="0.5118055555555555"/>
  <pageSetup horizontalDpi="600" verticalDpi="600" orientation="landscape" paperSize="9"/>
  <headerFooter scaleWithDoc="0"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湘南奇才</cp:lastModifiedBy>
  <cp:lastPrinted>2019-03-29T00:46:00Z</cp:lastPrinted>
  <dcterms:created xsi:type="dcterms:W3CDTF">1996-12-17T01:32:42Z</dcterms:created>
  <dcterms:modified xsi:type="dcterms:W3CDTF">2019-04-27T07:43:35Z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